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6795"/>
  </bookViews>
  <sheets>
    <sheet name="2018 逢甲聯盟贈品-友好高中300本" sheetId="1" r:id="rId1"/>
  </sheets>
  <definedNames>
    <definedName name="_xlnm.Print_Area" localSheetId="0">'2018 逢甲聯盟贈品-友好高中300本'!$A$1:$J$304</definedName>
  </definedNames>
  <calcPr calcId="152511" iterateCount="1"/>
</workbook>
</file>

<file path=xl/calcChain.xml><?xml version="1.0" encoding="utf-8"?>
<calcChain xmlns="http://schemas.openxmlformats.org/spreadsheetml/2006/main">
  <c r="G304" i="1" l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<sst xmlns="http://schemas.openxmlformats.org/spreadsheetml/2006/main" count="1813" uniqueCount="916">
  <si>
    <t>資料庫編號：</t>
  </si>
  <si>
    <t>20180910140357</t>
  </si>
  <si>
    <t>資料庫名稱：</t>
  </si>
  <si>
    <t>2018 逢甲聯盟贈品-友好高中300本</t>
  </si>
  <si>
    <t>已加入出版品筆數：</t>
  </si>
  <si>
    <t>300</t>
  </si>
  <si>
    <t>出版品名稱</t>
  </si>
  <si>
    <t>ISBN</t>
  </si>
  <si>
    <t>出版單位</t>
  </si>
  <si>
    <t>作者</t>
  </si>
  <si>
    <t>出版年</t>
  </si>
  <si>
    <t>大分類</t>
  </si>
  <si>
    <t>URL</t>
  </si>
  <si>
    <t>春秋戰國的那些CEO們</t>
  </si>
  <si>
    <t/>
  </si>
  <si>
    <t>9789865951108</t>
  </si>
  <si>
    <t>海鴿文化出版圖書有限公司</t>
  </si>
  <si>
    <t>楊關三</t>
  </si>
  <si>
    <t>2012</t>
  </si>
  <si>
    <t>史地</t>
  </si>
  <si>
    <t>圓滿人生不等待</t>
  </si>
  <si>
    <t>9789577135117</t>
  </si>
  <si>
    <t>文經閣</t>
  </si>
  <si>
    <t>姜波</t>
  </si>
  <si>
    <t>哲學</t>
  </si>
  <si>
    <t>人氣好感羊毛氈！40款手作窩心禮物</t>
  </si>
  <si>
    <t>9789866041594</t>
  </si>
  <si>
    <t>和平國際</t>
  </si>
  <si>
    <t>WITHU，Carol，Emily</t>
  </si>
  <si>
    <t>應用科學</t>
  </si>
  <si>
    <t>與父母相處的藝術</t>
  </si>
  <si>
    <t>9789866451799</t>
  </si>
  <si>
    <t>大地出版社有限公司</t>
  </si>
  <si>
    <t>卞慶奎</t>
  </si>
  <si>
    <t>社會科學</t>
  </si>
  <si>
    <t>遠見</t>
  </si>
  <si>
    <t>4711225310886_343</t>
  </si>
  <si>
    <t>遠見天下文化出版股份有限公司</t>
  </si>
  <si>
    <t>20150101</t>
  </si>
  <si>
    <t>時事經管</t>
  </si>
  <si>
    <t>4711225310886_344</t>
  </si>
  <si>
    <t>20150201</t>
  </si>
  <si>
    <t>4711225310886_345</t>
  </si>
  <si>
    <t>20150301</t>
  </si>
  <si>
    <t>4711225310886_346</t>
  </si>
  <si>
    <t>20150401</t>
  </si>
  <si>
    <t>4711225310886_347</t>
  </si>
  <si>
    <t>20150501</t>
  </si>
  <si>
    <t>4711225310886_348</t>
  </si>
  <si>
    <t>20150601</t>
  </si>
  <si>
    <t>4711225310886_349</t>
  </si>
  <si>
    <t>20150701</t>
  </si>
  <si>
    <t>4711225310886_350</t>
  </si>
  <si>
    <t>20150801</t>
  </si>
  <si>
    <t>4711225310886_351</t>
  </si>
  <si>
    <t>20150901</t>
  </si>
  <si>
    <t>4711225310886_352</t>
  </si>
  <si>
    <t>20151001</t>
  </si>
  <si>
    <t>4711225310886_353</t>
  </si>
  <si>
    <t>20151101</t>
  </si>
  <si>
    <t>4711225310886_354</t>
  </si>
  <si>
    <t>20151201</t>
  </si>
  <si>
    <t>4711225310886_355</t>
  </si>
  <si>
    <t>20160101</t>
  </si>
  <si>
    <t>4711225310886_356</t>
  </si>
  <si>
    <t>20160201</t>
  </si>
  <si>
    <t>4711225310886_357</t>
  </si>
  <si>
    <t>20160301</t>
  </si>
  <si>
    <t>4711225310886_358</t>
  </si>
  <si>
    <t>20160401</t>
  </si>
  <si>
    <t>4711225310886_359</t>
  </si>
  <si>
    <t>20160501</t>
  </si>
  <si>
    <t>4711225310886_360</t>
  </si>
  <si>
    <t>20160601</t>
  </si>
  <si>
    <t>4711225310886_361</t>
  </si>
  <si>
    <t>20160701</t>
  </si>
  <si>
    <t>4711225310886_362</t>
  </si>
  <si>
    <t>20160801</t>
  </si>
  <si>
    <t>4711225310886_363</t>
  </si>
  <si>
    <t>20160901</t>
  </si>
  <si>
    <t>4711225310886_364</t>
  </si>
  <si>
    <t>20161001</t>
  </si>
  <si>
    <t>4711225310886_365</t>
  </si>
  <si>
    <t>20161101</t>
  </si>
  <si>
    <t>4711225310886_366</t>
  </si>
  <si>
    <t>20161201</t>
  </si>
  <si>
    <t>4711225310886_367</t>
  </si>
  <si>
    <t>20170101</t>
  </si>
  <si>
    <t>4711225310886_368</t>
  </si>
  <si>
    <t>20170201</t>
  </si>
  <si>
    <t>4711225310886_369</t>
  </si>
  <si>
    <t>20170301</t>
  </si>
  <si>
    <t>非一般的旅行：天涯海角 2</t>
  </si>
  <si>
    <t>9789810705916</t>
  </si>
  <si>
    <t>阿楚出版社</t>
  </si>
  <si>
    <t>阿楚仁波切（莲袍）</t>
  </si>
  <si>
    <t>藝術</t>
  </si>
  <si>
    <t>坎坷之路：新聞自由在中國</t>
  </si>
  <si>
    <t>9789577324849</t>
  </si>
  <si>
    <t>巨流圖書股份有限公司</t>
  </si>
  <si>
    <t>孫旭培</t>
  </si>
  <si>
    <t>2013</t>
  </si>
  <si>
    <t>語言學、文學</t>
  </si>
  <si>
    <t>98％的孩子都可以是英才：從出生開始，培養孩子的靈活腦袋</t>
  </si>
  <si>
    <t>9789868937291</t>
  </si>
  <si>
    <t>風向球文化事業有限公司</t>
  </si>
  <si>
    <t>張淑芬</t>
  </si>
  <si>
    <t>2014</t>
  </si>
  <si>
    <t>分手之後再相愛：分手只是真愛的逗點</t>
  </si>
  <si>
    <t>9789868947160</t>
  </si>
  <si>
    <t>大喜文化有限公司</t>
  </si>
  <si>
    <t>尋</t>
  </si>
  <si>
    <t>我要和你一起聽音樂</t>
  </si>
  <si>
    <t>9789866620454</t>
  </si>
  <si>
    <t>華滋出版</t>
  </si>
  <si>
    <t>許麗雯</t>
  </si>
  <si>
    <t>謝謝你不喜歡我：學會不抱怨的生活</t>
  </si>
  <si>
    <t>9789865808464</t>
  </si>
  <si>
    <t>讀品文化</t>
  </si>
  <si>
    <t>李慧如</t>
  </si>
  <si>
    <t>來～跟毛小孩聊天：透過溝通，我們都被療癒了！</t>
  </si>
  <si>
    <t>9789869055567</t>
  </si>
  <si>
    <t>啟動文化</t>
  </si>
  <si>
    <t>Leslie</t>
  </si>
  <si>
    <t>自然科學</t>
  </si>
  <si>
    <t>離開練習曲：77次出發，返抵下一個新起點</t>
  </si>
  <si>
    <t>9789869055581</t>
  </si>
  <si>
    <t>藍白拖</t>
  </si>
  <si>
    <t>連美國人也想知道的英文問題Good Question！：EZ TALK總編嚴選特刊</t>
  </si>
  <si>
    <t>9789862483763</t>
  </si>
  <si>
    <t>日月文化出版股份有限公司</t>
  </si>
  <si>
    <t>EZ TALK 編輯部</t>
  </si>
  <si>
    <t>史上最完整！外國人天天在用生活會話大全【有聲】</t>
  </si>
  <si>
    <t>9789865744397</t>
  </si>
  <si>
    <t>人類智庫數位科技股份有限公司</t>
  </si>
  <si>
    <t>人類智庫編輯群</t>
  </si>
  <si>
    <t>自己做手工餅乾</t>
  </si>
  <si>
    <t>9789865744557</t>
  </si>
  <si>
    <t>吳金燕</t>
  </si>
  <si>
    <t>我在阿塱壹， 深呼吸</t>
  </si>
  <si>
    <t>9789576967818</t>
  </si>
  <si>
    <t>新自然主義股份有限公司</t>
  </si>
  <si>
    <t>張筧、陳柏銓</t>
  </si>
  <si>
    <t>世界史地</t>
  </si>
  <si>
    <t>英文【歷年試題┼模擬考】</t>
  </si>
  <si>
    <t>9789863740285</t>
  </si>
  <si>
    <t>千華數位文化股份有限公司</t>
  </si>
  <si>
    <t>王詠田</t>
  </si>
  <si>
    <t>英文閱讀與寫作完全攻略</t>
  </si>
  <si>
    <t>9789863740049</t>
  </si>
  <si>
    <t>劉似蓉、子曰</t>
  </si>
  <si>
    <t>毛孩子，不哭了：小獸醫的醫診情緣</t>
  </si>
  <si>
    <t>9789869022712</t>
  </si>
  <si>
    <t>奇異果文創事業有限公司</t>
  </si>
  <si>
    <t>林煜淳</t>
  </si>
  <si>
    <t>爸媽請用正確的態度打造孩子的未來</t>
  </si>
  <si>
    <t>9789865862442</t>
  </si>
  <si>
    <t>培育文化</t>
  </si>
  <si>
    <t>蔣佑儀</t>
  </si>
  <si>
    <t>2015</t>
  </si>
  <si>
    <t>致命伊波拉它藏在哪裡？下一次大爆發會在何時？我們能遏止它嗎？</t>
  </si>
  <si>
    <t>9789865671310</t>
  </si>
  <si>
    <t>漫遊者文化事業股份有限公司</t>
  </si>
  <si>
    <t>大衛．逵曼</t>
  </si>
  <si>
    <t>不是孩子不優秀，是父母管太多！：不追求完美，是最好的教養技巧！</t>
  </si>
  <si>
    <t>9789869137911</t>
  </si>
  <si>
    <t>胡玲美</t>
  </si>
  <si>
    <t>幸福好味道【有聲】</t>
  </si>
  <si>
    <t>4712070147610</t>
  </si>
  <si>
    <t>空中美語文教事業股份有限公司</t>
  </si>
  <si>
    <t>空中美語叢書編輯群</t>
  </si>
  <si>
    <t>蔬菜營養圖典</t>
  </si>
  <si>
    <t>9789865962159</t>
  </si>
  <si>
    <t>陳彥甫</t>
  </si>
  <si>
    <t>豆腐料理美味祕訣How to Cook Tasty Tofu Dishes</t>
  </si>
  <si>
    <t>9789863730170</t>
  </si>
  <si>
    <t>郭泰王、呂永順</t>
  </si>
  <si>
    <t>一個人的三條河</t>
  </si>
  <si>
    <t>9789865813109</t>
  </si>
  <si>
    <t>二魚文化事業有限公司</t>
  </si>
  <si>
    <t>閻連科</t>
  </si>
  <si>
    <t>首屆方修文學獎獲獎作品集小說卷下冊：《夢裡陽光燦爛》，《河》</t>
  </si>
  <si>
    <t>9789814623971</t>
  </si>
  <si>
    <t>八方文化創作室</t>
  </si>
  <si>
    <t>宋雅，佟暖</t>
  </si>
  <si>
    <t>首屆方修文學獎獲獎作品集小說卷上冊：《告別的年代》</t>
  </si>
  <si>
    <t>9789814630443</t>
  </si>
  <si>
    <t>黎紫書</t>
  </si>
  <si>
    <t>人際開發術：有了人脈，財脈自然就會跟著來</t>
  </si>
  <si>
    <t>9789865756208</t>
  </si>
  <si>
    <t>德威國際文化事業有限公司</t>
  </si>
  <si>
    <t>蕭正奇教授</t>
  </si>
  <si>
    <t>別再為孩子拖拖拉拉抓狂：找回孩子應有的能力與表現！</t>
  </si>
  <si>
    <t>9789869137980</t>
  </si>
  <si>
    <t>童利菁</t>
  </si>
  <si>
    <t>我的童話人生：安徒生自傳</t>
  </si>
  <si>
    <t>9789570528770</t>
  </si>
  <si>
    <t>臺灣商務印書館（股）公司</t>
  </si>
  <si>
    <t>安徒生〈H.C. Andersen〉</t>
  </si>
  <si>
    <t>完全潛入！日本生活會話手記</t>
  </si>
  <si>
    <t>9789862484005</t>
  </si>
  <si>
    <t>關口剛司，王世和</t>
  </si>
  <si>
    <t>法國波爾多頂級酒莊巡禮〈2014 版〉</t>
  </si>
  <si>
    <t>9789862484227</t>
  </si>
  <si>
    <t>鍾茂楨</t>
  </si>
  <si>
    <t>深圳鹽田：從零到千萬大港</t>
  </si>
  <si>
    <t>9789814667852</t>
  </si>
  <si>
    <t>謝錦添，楊玉珍，廖振強</t>
  </si>
  <si>
    <t>小幽默大智慧：我們不講笑話</t>
  </si>
  <si>
    <t>9789864110148</t>
  </si>
  <si>
    <t>大拓文化</t>
  </si>
  <si>
    <t>羅奕軒</t>
  </si>
  <si>
    <t>小幽默大智慧：我們一點都不搞笑！</t>
  </si>
  <si>
    <t>9789864110179</t>
  </si>
  <si>
    <t>東京下町玩全指南</t>
  </si>
  <si>
    <t>9789863490937</t>
  </si>
  <si>
    <t>宏碩文化事業股份有限公司</t>
  </si>
  <si>
    <t>林倩伃，張奉仙</t>
  </si>
  <si>
    <t>包容：生氣是拿別人的錯誤在懲罰自己</t>
  </si>
  <si>
    <t>9789865756444</t>
  </si>
  <si>
    <t>李峰</t>
  </si>
  <si>
    <t>給自己一個成功的習慣</t>
  </si>
  <si>
    <t>9789865636340</t>
  </si>
  <si>
    <t>華志文化事業有限公司</t>
  </si>
  <si>
    <t>陳建國</t>
  </si>
  <si>
    <t>4711225310886_370</t>
  </si>
  <si>
    <t>20170401</t>
  </si>
  <si>
    <t>4711225310886_371</t>
  </si>
  <si>
    <t>20170501</t>
  </si>
  <si>
    <t>4711225310886_373</t>
  </si>
  <si>
    <t>20170701</t>
  </si>
  <si>
    <t>4711225310886_374</t>
  </si>
  <si>
    <t>20170801</t>
  </si>
  <si>
    <t>4711225310886_375</t>
  </si>
  <si>
    <t>20170901</t>
  </si>
  <si>
    <t>4711225310886_376</t>
  </si>
  <si>
    <t>20171001</t>
  </si>
  <si>
    <t>4711225310886_377</t>
  </si>
  <si>
    <t>20171101</t>
  </si>
  <si>
    <t>4711225310886_378</t>
  </si>
  <si>
    <t>20171201</t>
  </si>
  <si>
    <t>4711225310886_379</t>
  </si>
  <si>
    <t>20180101</t>
  </si>
  <si>
    <t>4711225310886_380</t>
  </si>
  <si>
    <t>20180201</t>
  </si>
  <si>
    <t>4711225310886_381</t>
  </si>
  <si>
    <t>20180301</t>
  </si>
  <si>
    <t>4711225310886_382</t>
  </si>
  <si>
    <t>20180401</t>
  </si>
  <si>
    <t>越南語旅遊會話全集〈上〉</t>
  </si>
  <si>
    <t>EBK10200010395_01</t>
  </si>
  <si>
    <t>越語村</t>
  </si>
  <si>
    <t>越語村編輯部</t>
  </si>
  <si>
    <t>越南語旅遊會話全集〈中〉</t>
  </si>
  <si>
    <t>EBK10200010395_02</t>
  </si>
  <si>
    <t>台灣人在韓國</t>
  </si>
  <si>
    <t>EBK10200010402</t>
  </si>
  <si>
    <t>同文館有限公司</t>
  </si>
  <si>
    <t>韓語村編輯部</t>
  </si>
  <si>
    <t>你不敢正視的超級中國：看13 億人口、中國錢如何吞下全世界</t>
  </si>
  <si>
    <t>9789869225229</t>
  </si>
  <si>
    <t>今周刊出版社股份有限公司</t>
  </si>
  <si>
    <t>KBS《超級中國》製作團隊【KBS〈슈퍼차이나〉제작팀】</t>
  </si>
  <si>
    <t>2016</t>
  </si>
  <si>
    <t>用手帳偷看日本人的一年：翻開生活日語【有聲】</t>
  </si>
  <si>
    <t>9789862484890</t>
  </si>
  <si>
    <t>本間岐理</t>
  </si>
  <si>
    <t>鬆開握緊的拳頭， 你會擁有更多</t>
  </si>
  <si>
    <t>9789864110230</t>
  </si>
  <si>
    <t>蕭蔓琳</t>
  </si>
  <si>
    <t>這輩子只做一件事，那就是為自己做決定</t>
  </si>
  <si>
    <t>9789865808990</t>
  </si>
  <si>
    <t>瑪緹斯</t>
  </si>
  <si>
    <t>說謊之徒：真實面對謊言的本質</t>
  </si>
  <si>
    <t>9789576938719</t>
  </si>
  <si>
    <t>張老師文化事業股份有限公司</t>
  </si>
  <si>
    <t>史考特‧派克〈M‧ Scott Peck， M‧ D‧􀄟〉</t>
  </si>
  <si>
    <t>惱人啊！講N遍你還錯的英文文法：EZ TALK 英文問題集</t>
  </si>
  <si>
    <t>9789862484234</t>
  </si>
  <si>
    <t>易水悲風：刺客荊軻</t>
  </si>
  <si>
    <t>9789570528916</t>
  </si>
  <si>
    <t>吳禮權</t>
  </si>
  <si>
    <t>首爾跟我走：白天玩不夠！獨家曝光最新首爾夜間公車全攻略。汗蒸幕全圖示教學、超好康民宿同步大公開！</t>
  </si>
  <si>
    <t>9789866133749</t>
  </si>
  <si>
    <t>好優文化</t>
  </si>
  <si>
    <t>Gina</t>
  </si>
  <si>
    <t>每天30分鐘，培養英文口語力【有聲】</t>
  </si>
  <si>
    <t>9789863732402</t>
  </si>
  <si>
    <t>朴光熙</t>
  </si>
  <si>
    <t>飯糰壽司新鮮吃</t>
  </si>
  <si>
    <t>4715443028080</t>
  </si>
  <si>
    <t>王景茹</t>
  </si>
  <si>
    <t>全食物防癌密碼</t>
  </si>
  <si>
    <t>9789863731948</t>
  </si>
  <si>
    <t>康鑑文化</t>
  </si>
  <si>
    <t>I am Nala：百萬人氣貓與插畫家的浪漫邂逅，教你精湛的繪貓技法</t>
  </si>
  <si>
    <t>9789865767976</t>
  </si>
  <si>
    <t>信實文化行銷有限公司</t>
  </si>
  <si>
    <t>文靜</t>
  </si>
  <si>
    <t>貓咪肉肉彩鉛國：一支筆、一盆多肉、一隻貓？！</t>
  </si>
  <si>
    <t>9789865767709</t>
  </si>
  <si>
    <t>@SUNRISE-J 文靜</t>
  </si>
  <si>
    <t>經濟學〈含概要〉</t>
  </si>
  <si>
    <t>9789574547807</t>
  </si>
  <si>
    <t>鼎文書局股份有限公司</t>
  </si>
  <si>
    <t>平心</t>
  </si>
  <si>
    <t>國際經濟學〈含概要〉</t>
  </si>
  <si>
    <t>9789862153734</t>
  </si>
  <si>
    <t>英文就醬學：英語教學達人王冠程來拯救你的菜英文</t>
  </si>
  <si>
    <t>9789862018286</t>
  </si>
  <si>
    <t>博碩文化股份有限公司</t>
  </si>
  <si>
    <t>王冠程</t>
  </si>
  <si>
    <t>臺灣餐館評鑑</t>
  </si>
  <si>
    <t>9789866490835</t>
  </si>
  <si>
    <t>《飲食》雜誌編輯團</t>
  </si>
  <si>
    <t>櫻花的夏天</t>
  </si>
  <si>
    <t>9789570529494</t>
  </si>
  <si>
    <t>楊寒</t>
  </si>
  <si>
    <t>足球旅行歐洲地圖：英格蘭‧意大利‧荷蘭</t>
  </si>
  <si>
    <t>9789621446589</t>
  </si>
  <si>
    <t>萬里機構出版有限公司</t>
  </si>
  <si>
    <t>李文雋，蔡永康@夢‧旅人</t>
  </si>
  <si>
    <t>足球旅行歐洲地圖：西班牙．德國．葡萄牙</t>
  </si>
  <si>
    <t>9789621450746</t>
  </si>
  <si>
    <t>拋荒的故事：第一輯‧田庄傳奇紀事</t>
  </si>
  <si>
    <t>9789578016989</t>
  </si>
  <si>
    <t>前衛出版社</t>
  </si>
  <si>
    <t>陳明仁，黃之綠，廖秀齡</t>
  </si>
  <si>
    <t>拋荒的故事：第二輯‧田庄愛情婚姻紀事</t>
  </si>
  <si>
    <t>9789578017030</t>
  </si>
  <si>
    <t>陳明仁，蔡詠淯</t>
  </si>
  <si>
    <t>拋荒的故事：第三輯‧田庄浪漫紀事</t>
  </si>
  <si>
    <t>9789578017092</t>
  </si>
  <si>
    <t>拋荒的故事：第四輯‧田庄囡仔紀事</t>
  </si>
  <si>
    <t>9789578017238</t>
  </si>
  <si>
    <t>把生命浪費在美好的事物上</t>
  </si>
  <si>
    <t>9789869218597</t>
  </si>
  <si>
    <t>華品文創出版股份有限公司</t>
  </si>
  <si>
    <t>吳曉波</t>
  </si>
  <si>
    <t>溫泉私旅：從東京、大阪出發的溫泉小旅行，怎麼玩、怎麼去，多少錢，不會日文也輕鬆搞定！</t>
  </si>
  <si>
    <t>9789866133541</t>
  </si>
  <si>
    <t>林佳蓉</t>
  </si>
  <si>
    <t>我的第一本彩虹編織</t>
  </si>
  <si>
    <t>9789869084420</t>
  </si>
  <si>
    <t>華文精典</t>
  </si>
  <si>
    <t>MOMO媽</t>
  </si>
  <si>
    <t>超實用澳洲打工度假武林祕笈</t>
  </si>
  <si>
    <t>9789863582052</t>
  </si>
  <si>
    <t>彭健倫〈Artist〉</t>
  </si>
  <si>
    <t>當信任崩壞，密碼學專家告訴你，如何面對社會中的貪婪與背叛，防範信任機制的全球大失靈</t>
  </si>
  <si>
    <t>9789865671365</t>
  </si>
  <si>
    <t>布魯斯‧施奈爾 Bruce Schneier</t>
  </si>
  <si>
    <t>用來用去都用這些！一生必學生活萬用英文會話1200句</t>
  </si>
  <si>
    <t>9789865698737</t>
  </si>
  <si>
    <t>捷徑文化出版事業有限公司</t>
  </si>
  <si>
    <t>張瑩安</t>
  </si>
  <si>
    <t>德國一流大學教你數學家的22個思考工具</t>
  </si>
  <si>
    <t>9789865671907</t>
  </si>
  <si>
    <t>克里斯昂‧赫塞 Christian Hesse</t>
  </si>
  <si>
    <t>水果營養密碼</t>
  </si>
  <si>
    <t>9789863731290</t>
  </si>
  <si>
    <t>輕輕一粥慰身心</t>
  </si>
  <si>
    <t>9789869291347</t>
  </si>
  <si>
    <t>貓咪予花兒</t>
  </si>
  <si>
    <t>何歡</t>
  </si>
  <si>
    <t>手工餅乾自己做更好吃</t>
  </si>
  <si>
    <t>4715443030670</t>
  </si>
  <si>
    <t>幽默的力量：以詼諧的形態表現美感的生活智慧</t>
  </si>
  <si>
    <t>9789865636517</t>
  </si>
  <si>
    <t>周志宏</t>
  </si>
  <si>
    <t>素食者</t>
  </si>
  <si>
    <t>9789865671921</t>
  </si>
  <si>
    <t>韓江</t>
  </si>
  <si>
    <t>這輩子你一定要懂的法律常識</t>
  </si>
  <si>
    <t>9789868996342</t>
  </si>
  <si>
    <t>朱應翔 等</t>
  </si>
  <si>
    <t>孩子們的南陽街與大人們的補習班</t>
  </si>
  <si>
    <t>9789866234873</t>
  </si>
  <si>
    <t>大旗出版社</t>
  </si>
  <si>
    <t>蔡世偉</t>
  </si>
  <si>
    <t>在紐約的角落</t>
  </si>
  <si>
    <t>9789570529272</t>
  </si>
  <si>
    <t>趙淑敏</t>
  </si>
  <si>
    <t>怪咖退散：終結51種難搞對象的人際加分術</t>
  </si>
  <si>
    <t>9789570529579</t>
  </si>
  <si>
    <t>邁克‧萊布林Mike Leibling</t>
  </si>
  <si>
    <t>我們都會老：如何照顧老年癡呆症</t>
  </si>
  <si>
    <t>9789865636562</t>
  </si>
  <si>
    <t>李英彥醫師</t>
  </si>
  <si>
    <t>首爾時光：北國漫雪南國之境</t>
  </si>
  <si>
    <t>9789869010979</t>
  </si>
  <si>
    <t>趙溫妮</t>
  </si>
  <si>
    <t>老人與海〈原著雙語彩圖本〉〈The Old Man and the Sea〉</t>
  </si>
  <si>
    <t>9789863180708</t>
  </si>
  <si>
    <t>寂天文化事業股份有限公司</t>
  </si>
  <si>
    <t>海明威〈Ernest Hemingway〉</t>
  </si>
  <si>
    <t>土地請站起來說話</t>
  </si>
  <si>
    <t>4712771029680</t>
  </si>
  <si>
    <t>詹澈</t>
  </si>
  <si>
    <t>博物學家的自然創世紀：亞歷山大‧馮‧洪堡德用旅行與科學丈量世界，重新定義自然</t>
  </si>
  <si>
    <t>9789869299459</t>
  </si>
  <si>
    <t>果力文化</t>
  </si>
  <si>
    <t>安德列雅‧沃爾芙〈Andrea Wulf〉</t>
  </si>
  <si>
    <t>手作步道：築徑人帶你走向百年古道、原民獵徑、郊山綠道，體驗人與自然的雙向療癒</t>
  </si>
  <si>
    <t>9789869299442</t>
  </si>
  <si>
    <t>台灣千里步道協會徐銘謙‧‧‧</t>
  </si>
  <si>
    <t>一本漫畫學會旅遊日語會話【有聲】</t>
  </si>
  <si>
    <t>9789862485576</t>
  </si>
  <si>
    <t>吉原早季子</t>
  </si>
  <si>
    <t>謬論時代：看當代經濟理論如何毀了這世界</t>
  </si>
  <si>
    <t>9789862485583</t>
  </si>
  <si>
    <t>傑夫‧麥德瑞克〈Jeff Madrick〉</t>
  </si>
  <si>
    <t>極限野外生存知識</t>
  </si>
  <si>
    <t>9789864110360</t>
  </si>
  <si>
    <t>李澍曄，劉燕華</t>
  </si>
  <si>
    <t>顛覆厚黑心理學</t>
  </si>
  <si>
    <t>9789864530298</t>
  </si>
  <si>
    <t>李宗吾</t>
  </si>
  <si>
    <t>福爾摩斯推理事件2：密室殺人事件</t>
  </si>
  <si>
    <t>9789864530311</t>
  </si>
  <si>
    <t>夏洛克</t>
  </si>
  <si>
    <t>一本漫畫學會日語擬聲擬態詞【有聲】</t>
  </si>
  <si>
    <t>9789862485767</t>
  </si>
  <si>
    <t>東京，半日慢行：一日不足夠，半日也幸福。東京在地人深愛的生活風情散策</t>
  </si>
  <si>
    <t>9789865657239</t>
  </si>
  <si>
    <t>原點出版</t>
  </si>
  <si>
    <t>張維中</t>
  </si>
  <si>
    <t>東京模樣：東京潛規則，那些生活裡微小卻重要的事</t>
  </si>
  <si>
    <t>9789865657857</t>
  </si>
  <si>
    <t>你只是看起來很努力</t>
  </si>
  <si>
    <t>9789869351102</t>
  </si>
  <si>
    <t>李尚龍</t>
  </si>
  <si>
    <t>擊敗心中要你放棄的聲音：60歲的陳焜耀征服極地超馬的戰鬥人生</t>
  </si>
  <si>
    <t>9789869351140</t>
  </si>
  <si>
    <t>陳焜耀</t>
  </si>
  <si>
    <t>絕色奇觀清新遊Easy GO！：首爾周邊</t>
  </si>
  <si>
    <t>9789881660237</t>
  </si>
  <si>
    <t>跨版生活圖書出版</t>
  </si>
  <si>
    <t>陳瑋詩，跨版生活編輯部</t>
  </si>
  <si>
    <t>藍天碧海琉球風情Easy Go！：沖繩</t>
  </si>
  <si>
    <t>9789881473936</t>
  </si>
  <si>
    <t>Li，嚴潔盈，跨版生活編輯部</t>
  </si>
  <si>
    <t>異國滋味獨家風情Easy GO！：澳門</t>
  </si>
  <si>
    <t>9789881473844</t>
  </si>
  <si>
    <t>高俊權，宋維哲，跨版生活編輯部</t>
  </si>
  <si>
    <t>輕鬆教你寫英文日記</t>
  </si>
  <si>
    <t>4715443033312</t>
  </si>
  <si>
    <t>人類文化</t>
  </si>
  <si>
    <t>陳幸琦，黎天曌</t>
  </si>
  <si>
    <t>輕鬆教你寫英文書信</t>
  </si>
  <si>
    <t>4715443033305</t>
  </si>
  <si>
    <t>潘思延，梁永芳</t>
  </si>
  <si>
    <t>大明亡國史：崇禎皇帝傳</t>
  </si>
  <si>
    <t>9789866234798</t>
  </si>
  <si>
    <t>苗棣</t>
  </si>
  <si>
    <t>你吃的食物營養健康嗎？〈上〉</t>
  </si>
  <si>
    <t>9789570109252</t>
  </si>
  <si>
    <t>達豐圖書出版社</t>
  </si>
  <si>
    <t>卉子</t>
  </si>
  <si>
    <t>2017</t>
  </si>
  <si>
    <t>你吃的食物營養健康嗎？〈下〉</t>
  </si>
  <si>
    <t>9789570109627</t>
  </si>
  <si>
    <t>台北捌玖零</t>
  </si>
  <si>
    <t>9789869336543</t>
  </si>
  <si>
    <t>米果</t>
  </si>
  <si>
    <t>挪威人教我，比競爭力更重要的事：重新定義「成功人生」的學習之路</t>
  </si>
  <si>
    <t>9789869336567</t>
  </si>
  <si>
    <t>李濠仲</t>
  </si>
  <si>
    <t>翻動書頁的聲音</t>
  </si>
  <si>
    <t>9789864490592</t>
  </si>
  <si>
    <t>幼獅文化事業股份有限公司</t>
  </si>
  <si>
    <t>韓秀</t>
  </si>
  <si>
    <t>青春，好行！</t>
  </si>
  <si>
    <t>9789864490691</t>
  </si>
  <si>
    <t>江連君</t>
  </si>
  <si>
    <t>闖關東的愛爾蘭人：一位傳教士在亂世中國的生涯</t>
  </si>
  <si>
    <t>9789620432019</t>
  </si>
  <si>
    <t>三聯書店（香港）有限公司</t>
  </si>
  <si>
    <t>Mark O’Neill〈馬克‧奧尼爾〉</t>
  </si>
  <si>
    <t>舒特伯歌曲中的浪漫主義：純真情懷</t>
  </si>
  <si>
    <t>9789620434730</t>
  </si>
  <si>
    <t>畢永琴</t>
  </si>
  <si>
    <t>此心安處亦吾鄉：嚴歌苓的移民小說文化版圖</t>
  </si>
  <si>
    <t>9789620436048</t>
  </si>
  <si>
    <t>葛亮</t>
  </si>
  <si>
    <t>街貓</t>
  </si>
  <si>
    <t>9789620436253</t>
  </si>
  <si>
    <t>葉漢華</t>
  </si>
  <si>
    <t>香港的獨特民主路</t>
  </si>
  <si>
    <t>9789620765452</t>
  </si>
  <si>
    <t>商務印書館（香港）有限公司</t>
  </si>
  <si>
    <t>劉兆佳</t>
  </si>
  <si>
    <t>蕭紅小說散文精選〈增訂本〉</t>
  </si>
  <si>
    <t>9789620745218</t>
  </si>
  <si>
    <t>蕭紅</t>
  </si>
  <si>
    <t>葡萄園泥土上的水：法國紅酒尋味</t>
  </si>
  <si>
    <t>9789620756566</t>
  </si>
  <si>
    <t>陳增濤</t>
  </si>
  <si>
    <t>型晒！創意攝技</t>
  </si>
  <si>
    <t>9789621447470</t>
  </si>
  <si>
    <t>AL @ KT Studio</t>
  </si>
  <si>
    <t>大男孩的玩具攝影</t>
  </si>
  <si>
    <t>9789621456557</t>
  </si>
  <si>
    <t>模型迷</t>
  </si>
  <si>
    <t>魯迅的朋友圈</t>
  </si>
  <si>
    <t>9789888284818</t>
  </si>
  <si>
    <t>香港中和出版有限公司</t>
  </si>
  <si>
    <t>陶方宣，桂嚴</t>
  </si>
  <si>
    <t>古堡與黑塔</t>
  </si>
  <si>
    <t>9789888290666</t>
  </si>
  <si>
    <t>中華書局（香港）有限公司</t>
  </si>
  <si>
    <t>余光中</t>
  </si>
  <si>
    <t>圖解孔子人生智慧</t>
  </si>
  <si>
    <t>9789888310685</t>
  </si>
  <si>
    <t>王春永</t>
  </si>
  <si>
    <t>築覺II：閱讀東京建築</t>
  </si>
  <si>
    <t>9789620436093</t>
  </si>
  <si>
    <t>建築遊人</t>
  </si>
  <si>
    <t>聞西下廚：型男教你識煮惜食</t>
  </si>
  <si>
    <t>9789621454669</t>
  </si>
  <si>
    <t>Simon Yam</t>
  </si>
  <si>
    <t>教你寫好英語讀後感，Strategies of Writing Reflections on English Books〈Second Edition〉</t>
  </si>
  <si>
    <t>9789881926562</t>
  </si>
  <si>
    <t>香港教育圖書公司</t>
  </si>
  <si>
    <t>Helen Woo</t>
  </si>
  <si>
    <t>綠綺中南美</t>
  </si>
  <si>
    <t>9789888137824</t>
  </si>
  <si>
    <t>知出版社</t>
  </si>
  <si>
    <t>金鈴</t>
  </si>
  <si>
    <t>來，照顧老爸老媽</t>
  </si>
  <si>
    <t>9789888148707</t>
  </si>
  <si>
    <t>麥天心</t>
  </si>
  <si>
    <t>尋找快樂：背著相機走天涯</t>
  </si>
  <si>
    <t>9789888178001</t>
  </si>
  <si>
    <t>譚寶碩</t>
  </si>
  <si>
    <t>一個人騎單車去倫敦</t>
  </si>
  <si>
    <t>9789888200771</t>
  </si>
  <si>
    <t>鄭盛</t>
  </si>
  <si>
    <t>尋找北極光的幸福</t>
  </si>
  <si>
    <t>9789888237623</t>
  </si>
  <si>
    <t>關西KANSAI</t>
  </si>
  <si>
    <t>9789888295418</t>
  </si>
  <si>
    <t>鄭偉Pace Cheng</t>
  </si>
  <si>
    <t>好好好女遊清邁 CHIANG MAI</t>
  </si>
  <si>
    <t>9789888295425</t>
  </si>
  <si>
    <t>To Be Charm</t>
  </si>
  <si>
    <t>何穎 Rebec Hohoho</t>
  </si>
  <si>
    <t>會說話的世界地圖〈環保版〉</t>
  </si>
  <si>
    <t>9789621443366</t>
  </si>
  <si>
    <t>蘇德昌</t>
  </si>
  <si>
    <t>大偵探識破騙局遊戲：故布疑陣</t>
  </si>
  <si>
    <t>9789864110452</t>
  </si>
  <si>
    <t>喬伊休斯頓</t>
  </si>
  <si>
    <t>大偵探識破騙局遊戲：誰是兇手</t>
  </si>
  <si>
    <t>9789864110469</t>
  </si>
  <si>
    <t>大偵探聰明推理遊戲：破案契機</t>
  </si>
  <si>
    <t>9789864110490</t>
  </si>
  <si>
    <t>沈家任</t>
  </si>
  <si>
    <t>生活英語萬用手冊【有聲】</t>
  </si>
  <si>
    <t>9789865753764</t>
  </si>
  <si>
    <t>雅典文化事業有限公司</t>
  </si>
  <si>
    <t>張瑜凌</t>
  </si>
  <si>
    <t>旅遊英語萬用手冊【有聲】</t>
  </si>
  <si>
    <t>9789865753771</t>
  </si>
  <si>
    <t>小餐廳大生意</t>
  </si>
  <si>
    <t>9789869153249</t>
  </si>
  <si>
    <t>30雜誌</t>
  </si>
  <si>
    <t>張立宇，程開佑</t>
  </si>
  <si>
    <t>新台灣之光100：超越自我的夢想家〈增訂版〉</t>
  </si>
  <si>
    <t>9789869211277</t>
  </si>
  <si>
    <t>《遠見雜誌》編輯部</t>
  </si>
  <si>
    <t>關於文學的100個故事</t>
  </si>
  <si>
    <t>9789864560134</t>
  </si>
  <si>
    <t>宇河文化出版有限公司</t>
  </si>
  <si>
    <t>歐陽文達</t>
  </si>
  <si>
    <t>遠見特刊</t>
  </si>
  <si>
    <t>4711225318929_0006</t>
  </si>
  <si>
    <t>20170421</t>
  </si>
  <si>
    <t>健康遠見特刊</t>
  </si>
  <si>
    <t>4711225316284_0009</t>
  </si>
  <si>
    <t>健康醫療</t>
  </si>
  <si>
    <t>大師的智慧：成功者應具備的偉大思考</t>
  </si>
  <si>
    <t>9789865636807</t>
  </si>
  <si>
    <t>奧里森‧馬登〈Orison Marden〉</t>
  </si>
  <si>
    <t>素食這樣吃最健康：營養師特調素食＋健康烹調法＝食在好安心</t>
  </si>
  <si>
    <t>9789863733164</t>
  </si>
  <si>
    <t>新多益500、700、900分全攻略【有聲】</t>
  </si>
  <si>
    <t>9789863733348</t>
  </si>
  <si>
    <t>人類智庫編輯部</t>
  </si>
  <si>
    <t>從美國小學課本學單字【有聲】</t>
  </si>
  <si>
    <t>9789866055218</t>
  </si>
  <si>
    <t>源樺文化</t>
  </si>
  <si>
    <t>源樺出版編輯部</t>
  </si>
  <si>
    <t>改變歷史的地圖與製圖師：藏在地圖裡的智識美學與權力遊戲</t>
  </si>
  <si>
    <t>9789865695811</t>
  </si>
  <si>
    <t>大寫出版</t>
  </si>
  <si>
    <t>約翰‧克拉克〈John O.E. Clark〉</t>
  </si>
  <si>
    <t>這就是德國：柏林圍牆倒塌後的富國之路</t>
  </si>
  <si>
    <t>9789570530148</t>
  </si>
  <si>
    <t>賴麗琇</t>
  </si>
  <si>
    <t>泰國史</t>
  </si>
  <si>
    <t>9789570530209</t>
  </si>
  <si>
    <t>陳鴻瑜</t>
  </si>
  <si>
    <t>司馬遷的經濟史與經濟思想：中國的自由經濟主義者</t>
  </si>
  <si>
    <t>9789864780303</t>
  </si>
  <si>
    <t>萬卷樓圖書股份有限公司</t>
  </si>
  <si>
    <t>趙善軒</t>
  </si>
  <si>
    <t>上海人帶你遊上海</t>
  </si>
  <si>
    <t>9789888179558</t>
  </si>
  <si>
    <t>香港中國旅遊出版社</t>
  </si>
  <si>
    <t>張詩晨</t>
  </si>
  <si>
    <t>4711225316284_0010</t>
  </si>
  <si>
    <t>20170629</t>
  </si>
  <si>
    <t>4711225316284_0011</t>
  </si>
  <si>
    <t>20170920</t>
  </si>
  <si>
    <t>4711225318929_0007</t>
  </si>
  <si>
    <t>20170620</t>
  </si>
  <si>
    <t>4711225318929_0012</t>
  </si>
  <si>
    <t>20171016</t>
  </si>
  <si>
    <t>4711225318929_0014</t>
  </si>
  <si>
    <t>20171215</t>
  </si>
  <si>
    <t>4711225318929_0015</t>
  </si>
  <si>
    <t>20180223</t>
  </si>
  <si>
    <t>4711225318929_0016</t>
  </si>
  <si>
    <t>20180228</t>
  </si>
  <si>
    <t>總類</t>
  </si>
  <si>
    <t>細說江南園林</t>
  </si>
  <si>
    <t>9789863970460</t>
  </si>
  <si>
    <t>黃山國際出版社有限公司</t>
  </si>
  <si>
    <t>孫旭</t>
  </si>
  <si>
    <t>中國古典建築常識問答</t>
  </si>
  <si>
    <t>9789863970361</t>
  </si>
  <si>
    <t>嘉禾</t>
  </si>
  <si>
    <t>穩步‧慢行：自閉症孩子的生活、溝通、學習</t>
  </si>
  <si>
    <t>9789576938801</t>
  </si>
  <si>
    <t>莎莉‧羅傑斯（Sally J. Rogers, PhD），潔拉汀‧道森（Geraldine Dawson, PhD），羅莉‧維斯瑪拉（Laurie A. Vismara, PhD）</t>
  </si>
  <si>
    <t>三大養生豆：紅豆、綠豆、黑豆</t>
  </si>
  <si>
    <t>9789570705447</t>
  </si>
  <si>
    <t>羅達文創有限公司</t>
  </si>
  <si>
    <t>中國建築文化遺產圖鑑</t>
  </si>
  <si>
    <t>9789863970453</t>
  </si>
  <si>
    <t>吳亦凡</t>
  </si>
  <si>
    <t>沉默小提琴 I</t>
  </si>
  <si>
    <t>9789869493802_1</t>
  </si>
  <si>
    <t>南方家園文化事業有限公司</t>
  </si>
  <si>
    <t>喬莫‧卡布列〈Jaume Cabre〉</t>
  </si>
  <si>
    <t>沉默小提琴 II</t>
  </si>
  <si>
    <t>9789869493802_2</t>
  </si>
  <si>
    <t>手作精緻西式點心</t>
  </si>
  <si>
    <t>9789866055430</t>
  </si>
  <si>
    <t>黎國雄</t>
  </si>
  <si>
    <t>我的第一本日文課本：圖像聯想記憶法【有聲】</t>
  </si>
  <si>
    <t>9789866055508</t>
  </si>
  <si>
    <t>坂野治，朴世利，金志珉</t>
  </si>
  <si>
    <t>20000單字，英檢、新多益、托福、GRE拿高分【有聲】</t>
  </si>
  <si>
    <t>9789865962289</t>
  </si>
  <si>
    <t>走到哪說到哪：英語會話10000【有聲】</t>
  </si>
  <si>
    <t>9789866055997</t>
  </si>
  <si>
    <t>毛姆小說選集</t>
  </si>
  <si>
    <t>9789864021956</t>
  </si>
  <si>
    <t>威廉‧薩默塞特‧毛姆</t>
  </si>
  <si>
    <t>浪遊日記：穿越祕魯古文明之行</t>
  </si>
  <si>
    <t>9789570529715</t>
  </si>
  <si>
    <t>柯姿慧</t>
  </si>
  <si>
    <t>大腦先生的一天：從起床開始的思緒與工作，腦力如何幫助我們做好（或搞砸）每件事？</t>
  </si>
  <si>
    <t>9789865695804</t>
  </si>
  <si>
    <t>健腦商店，嘉斯•桑頓</t>
  </si>
  <si>
    <t>色彩的履歷書：從科學到風俗，75種令人神魂顛倒的色彩故事</t>
  </si>
  <si>
    <t>9789869450485</t>
  </si>
  <si>
    <t>本事出版</t>
  </si>
  <si>
    <t>卡西亞‧聖‧克萊兒（Kassia St Clair）</t>
  </si>
  <si>
    <t>讀畫搞懂世界經濟史：22個主題，看見全球貿易是如何進化的？</t>
  </si>
  <si>
    <t>9789869493925</t>
  </si>
  <si>
    <t>宋炳建</t>
  </si>
  <si>
    <t>創意思考的祕密在聯想力：點子源源不絕！歐洲最具未來競爭力的訓練課程</t>
  </si>
  <si>
    <t>9789869450478</t>
  </si>
  <si>
    <t>朵特‧尼爾森（Dorte Nielsen）＆莎拉‧瑟伯（Sarah Thurber）</t>
  </si>
  <si>
    <t>轉個彎就到了：給新手的20條台灣登山路線</t>
  </si>
  <si>
    <t>9789869463140</t>
  </si>
  <si>
    <t>段慧琳</t>
  </si>
  <si>
    <t>與地共生、給雞唱歌</t>
  </si>
  <si>
    <t>9789869424387</t>
  </si>
  <si>
    <t>李盈瑩</t>
  </si>
  <si>
    <t>一個人的粗茶淡飯2：偏執食堂</t>
  </si>
  <si>
    <t>9789869463102</t>
  </si>
  <si>
    <t>無界之地</t>
  </si>
  <si>
    <t>9789869428729</t>
  </si>
  <si>
    <t>瑪麗・奧斯汀（Mary Austin）</t>
  </si>
  <si>
    <t>拖延心理學【暢銷35週年增修新版】：為什麼我老是愛拖延？是與生俱來的壞習慣，還是身不由己？</t>
  </si>
  <si>
    <t>9789869436250</t>
  </si>
  <si>
    <t>珍‧博克（Jane B. Burka），萊諾拉‧袁（Lenora M. Yuen）</t>
  </si>
  <si>
    <t>食療聖經：【最新科學實證】用全食物蔬食逆轉15大致死疾病</t>
  </si>
  <si>
    <t>9789864890668</t>
  </si>
  <si>
    <t>麥克‧葛雷格醫師（Michael Greger, MD），金‧史東（Gene Stone）</t>
  </si>
  <si>
    <t>為什麼青少年都衝動（全新修訂版）</t>
  </si>
  <si>
    <t>9789576938931</t>
  </si>
  <si>
    <t>大衛‧華許（David Walsh）</t>
  </si>
  <si>
    <t>留味行：她的流亡是我的流浪，以及奶奶的十一道菜</t>
  </si>
  <si>
    <t>9789869483643</t>
  </si>
  <si>
    <t>瞿筱葳</t>
  </si>
  <si>
    <t>7天教妳讀懂的哲學書</t>
  </si>
  <si>
    <t>9789864920778</t>
  </si>
  <si>
    <t>崧博出版事業有限公司</t>
  </si>
  <si>
    <t>陳晨</t>
  </si>
  <si>
    <t>8種成功習慣</t>
  </si>
  <si>
    <t>9789864920808</t>
  </si>
  <si>
    <t>青少年成長必知的經濟學定律</t>
  </si>
  <si>
    <t>EBK10200010942</t>
  </si>
  <si>
    <t>你會理財嗎？：小心窮忙一輩子；你不理財財不理你！</t>
  </si>
  <si>
    <t>9789864660315</t>
  </si>
  <si>
    <t>李貫希</t>
  </si>
  <si>
    <t>春風化雨：一堂堂人生頓悟的故事課</t>
  </si>
  <si>
    <t>EBK10200010904</t>
  </si>
  <si>
    <t>御璽出版有限公司</t>
  </si>
  <si>
    <t>宗坤</t>
  </si>
  <si>
    <t>2018</t>
  </si>
  <si>
    <t>花開有時</t>
  </si>
  <si>
    <t>9789869296427</t>
  </si>
  <si>
    <t>停雲出版社</t>
  </si>
  <si>
    <t>於梨華</t>
  </si>
  <si>
    <t>林曼</t>
  </si>
  <si>
    <t>9789869296441</t>
  </si>
  <si>
    <t>變</t>
  </si>
  <si>
    <t>9789869296496</t>
  </si>
  <si>
    <t>時光琥珀</t>
  </si>
  <si>
    <t>9789869296434</t>
  </si>
  <si>
    <t>歐陽鳳</t>
  </si>
  <si>
    <t>遲到的新中國：價值觀的競爭與結構變遷</t>
  </si>
  <si>
    <t>9789865681555</t>
  </si>
  <si>
    <t>致知學術出版社</t>
  </si>
  <si>
    <t>吳峻鋕</t>
  </si>
  <si>
    <t>歷史原來是這樣</t>
  </si>
  <si>
    <t>9789864022731</t>
  </si>
  <si>
    <t>劉學銚</t>
  </si>
  <si>
    <t>人文學，翻轉企業未來！：Google、Apple、Intel正在找的人才</t>
  </si>
  <si>
    <t>9789869493970</t>
  </si>
  <si>
    <t>牟起龍</t>
  </si>
  <si>
    <t>這裡讓愛不流浪：中途咖啡店「浪浪別哭」的暖心故事</t>
  </si>
  <si>
    <t>9789869424394</t>
  </si>
  <si>
    <t>譚柔</t>
  </si>
  <si>
    <t>文案大師教你精準勸敗術（文案寫作聖經30週年典藏版）：在注意力稀缺年代，如何找出熱賣語感與動人用字？</t>
  </si>
  <si>
    <t>9789865695842</t>
  </si>
  <si>
    <t>羅伯特‧布萊（Robert W. Bly）</t>
  </si>
  <si>
    <t>拒絕生病：無病生活從65件日常小事開始</t>
  </si>
  <si>
    <t>9789869484602</t>
  </si>
  <si>
    <t>地平線文化</t>
  </si>
  <si>
    <t>大衛‧阿格斯（Dr. David B. Agus）</t>
  </si>
  <si>
    <t>農村，你好嗎？寫在農村的24則鄉野求生筆記</t>
  </si>
  <si>
    <t>9789869299473</t>
  </si>
  <si>
    <t>李慧宜</t>
  </si>
  <si>
    <t>遇見26個自己：認識內在的26種人格，喜歡上不完美的自己</t>
  </si>
  <si>
    <t>9789869436243</t>
  </si>
  <si>
    <t>席薇雅‧恩格爾（Silvia Maria Engl）</t>
  </si>
  <si>
    <t>請帶我穿越這片海洋：記敘利亞、伊拉克、阿富汗、北非難民，以及跨地中海的悲劇航程</t>
  </si>
  <si>
    <t>9789869405904</t>
  </si>
  <si>
    <t>卡里姆‧埃爾—高哈利（Karim El-Gawhary），瑪蒂爾德‧施瓦本德（Mathilde Schwabeneder）</t>
  </si>
  <si>
    <t>你該殺死那個胖子嗎？為了多數人幸福而犧牲少數人權益是對的嗎？我們今日該如何看待道德哲學的經典難題</t>
  </si>
  <si>
    <t>9789869436205</t>
  </si>
  <si>
    <t>大衛‧愛德蒙茲（David Edmonds）</t>
  </si>
  <si>
    <t>身體的智慧</t>
  </si>
  <si>
    <t>9789576938948</t>
  </si>
  <si>
    <t>摩謝‧費登奎斯（Moshé Feldenkrais）</t>
  </si>
  <si>
    <t>一次一點，反轉憂鬱</t>
  </si>
  <si>
    <t>9789576938955</t>
  </si>
  <si>
    <t>柯亞力（Alex Korb）</t>
  </si>
  <si>
    <t>12歲那天，我賠光了老爸的帳戶</t>
  </si>
  <si>
    <t>9789865695910</t>
  </si>
  <si>
    <t>艾莉莎‧布蘭特‧懷絲曼（Elissa Brent Weissman）</t>
  </si>
  <si>
    <t>裡柯克短篇小說精選</t>
  </si>
  <si>
    <t>9789864929146</t>
  </si>
  <si>
    <t>［加拿大］裡柯克</t>
  </si>
  <si>
    <t>北京小吃：京汁京味說講究</t>
  </si>
  <si>
    <t>9789864929528</t>
  </si>
  <si>
    <t>陳連生，肖正剛</t>
  </si>
  <si>
    <t>高貴的個性</t>
  </si>
  <si>
    <t>9789864920068</t>
  </si>
  <si>
    <t>［美］奧裏森‧馬登</t>
  </si>
  <si>
    <t>因為夢想，我的青春更美好：偶像給我們的正能量</t>
  </si>
  <si>
    <t>9789864922116</t>
  </si>
  <si>
    <t>黃興</t>
  </si>
  <si>
    <t>星光照耀我青春：偶像給我們的正能量</t>
  </si>
  <si>
    <t>9789864922291</t>
  </si>
  <si>
    <t>給你的生活減減肥</t>
  </si>
  <si>
    <t>9789864922154</t>
  </si>
  <si>
    <t>馬銀春</t>
  </si>
  <si>
    <t>越簡單，越成功：凡事看得簡單些</t>
  </si>
  <si>
    <t>9789864922659</t>
  </si>
  <si>
    <t>沈嶽明</t>
  </si>
  <si>
    <t>梅莉‧史翠普：永遠的最佳女主角 Her Again：Becoming Meryl Streep</t>
  </si>
  <si>
    <t>9789865813925</t>
  </si>
  <si>
    <t>麥可‧舒曼 Michael Schulman</t>
  </si>
  <si>
    <t>紐約慢慢玩，你不知道的大蘋果</t>
  </si>
  <si>
    <t>9789862485835</t>
  </si>
  <si>
    <t>EZ TALK編輯部</t>
  </si>
  <si>
    <t>當你失去親愛的人：走過悲傷的幽谷</t>
  </si>
  <si>
    <t>9789865813055</t>
  </si>
  <si>
    <t>別讓平庸埋沒了你：自媒體奇才告訴你，600位頂尖創意人如何找回獨特的自己</t>
  </si>
  <si>
    <t>9789869519748</t>
  </si>
  <si>
    <t>斯里尼瓦思‧勞（Srinivas Rao）</t>
  </si>
  <si>
    <t>救命療法‧生酮飲食：德國最新的癌症研究與實證，即使已被宣判不治的病人，都還有重獲新生的機會</t>
  </si>
  <si>
    <t>9789866006982</t>
  </si>
  <si>
    <t>如果出版</t>
  </si>
  <si>
    <t>徐拉特樂博士（Dr. Christina Schlatterer），柯諾博士（Dr. Gerd Knoll），康美樂教授（Prof. Ulrike Kämmerer）</t>
  </si>
  <si>
    <t>焦渴者</t>
  </si>
  <si>
    <t>9789864892181</t>
  </si>
  <si>
    <t>尤‧奈斯博（Jo Nesbø）</t>
  </si>
  <si>
    <t>識破不點破：透視謊言的假面</t>
  </si>
  <si>
    <t>9789864110575</t>
  </si>
  <si>
    <t>周儀軒</t>
  </si>
  <si>
    <t>都是別人的錯？：56個做人最容易犯的錯誤</t>
  </si>
  <si>
    <t>9789864110605</t>
  </si>
  <si>
    <t>吳承州</t>
  </si>
  <si>
    <t>每日一句生活英語【有聲】</t>
  </si>
  <si>
    <t>9789865753856</t>
  </si>
  <si>
    <t>雅典英研所</t>
  </si>
  <si>
    <t>菜英文：生活應用篇【有聲】</t>
  </si>
  <si>
    <t>9789865753863</t>
  </si>
  <si>
    <t>出差英語一把罩【有聲】</t>
  </si>
  <si>
    <t>9789865753870</t>
  </si>
  <si>
    <t>菜英文：旅遊實用篇【有聲】</t>
  </si>
  <si>
    <t>9789865753887</t>
  </si>
  <si>
    <t>菜英文：基礎實用篇【有聲】</t>
  </si>
  <si>
    <t>9789865753894</t>
  </si>
  <si>
    <t>菜韓文追韓劇：你最想學的經典韓語對話【有聲】</t>
  </si>
  <si>
    <t>9789865753900</t>
  </si>
  <si>
    <t>第一次日本自由行【有聲】</t>
  </si>
  <si>
    <t>9789865753917</t>
  </si>
  <si>
    <t>潘彥芸</t>
  </si>
  <si>
    <t>英語會話只要會這些就夠【有聲】</t>
  </si>
  <si>
    <t>9789865753924</t>
  </si>
  <si>
    <t>許純華</t>
  </si>
  <si>
    <t>我的強迫症</t>
  </si>
  <si>
    <t>9789869416894</t>
  </si>
  <si>
    <t>有鹿文化（華品文創）</t>
  </si>
  <si>
    <t>許悔之</t>
  </si>
  <si>
    <t>哇，真實用！生活妙招1000例：生活小竅門</t>
  </si>
  <si>
    <t>EBK10200011043</t>
  </si>
  <si>
    <t>王志豔</t>
  </si>
  <si>
    <t>慷慨激昂的80篇名人演講</t>
  </si>
  <si>
    <t>EBK10200011046</t>
  </si>
  <si>
    <t>曉樹</t>
  </si>
  <si>
    <t>一生必去的世界都市：EZ TALK總編嚴選特刊【有聲】</t>
  </si>
  <si>
    <t>9789862484036</t>
  </si>
  <si>
    <t>英文流利大師English Guru：EZ TALK總編嚴選特刊【有聲】</t>
  </si>
  <si>
    <t>9789862484159</t>
  </si>
  <si>
    <t>EZ叢書館編輯部</t>
  </si>
  <si>
    <t>電影台都嘛有教的電視英文 Watch TV, Learn to Speak：EZ TALK總編嚴選俚語特刊【有聲】</t>
  </si>
  <si>
    <t>9789862484319</t>
  </si>
  <si>
    <t>善女良男</t>
  </si>
  <si>
    <t>9789571371627</t>
  </si>
  <si>
    <t>時報文化出版企業股份有限公司</t>
  </si>
  <si>
    <t>石芳瑜</t>
  </si>
  <si>
    <t>從小玩到大，一路玩到發：越會玩，越成功的創意人生術</t>
  </si>
  <si>
    <t>9789571371948</t>
  </si>
  <si>
    <t>林富元</t>
  </si>
  <si>
    <t>世界史聞不出的藥水味：那些外國名人的生‧老‧病‧死</t>
  </si>
  <si>
    <t>9789571371801</t>
  </si>
  <si>
    <t>譚健鍬</t>
  </si>
  <si>
    <t>聽懂臨終絮語：語言學家帶你了解親人最後的話</t>
  </si>
  <si>
    <t>9789571371115</t>
  </si>
  <si>
    <t>莉莎‧史瑪特（Lisa Smartt）</t>
  </si>
  <si>
    <t>帝國興亡下的日本・臺灣：1895～1945年精裝五版寫真書</t>
  </si>
  <si>
    <t>9789869510141</t>
  </si>
  <si>
    <t>蒼璧出版有限公司</t>
  </si>
  <si>
    <t>王佐榮</t>
  </si>
  <si>
    <t>玩出探索力：66大親子共遊景點</t>
  </si>
  <si>
    <t>9789868707467</t>
  </si>
  <si>
    <t>《遠見》雜誌編輯部</t>
  </si>
  <si>
    <t>教出創造力：未來競爭的起跑點</t>
  </si>
  <si>
    <t>9789863205197</t>
  </si>
  <si>
    <t>下課後，回第2個家</t>
  </si>
  <si>
    <t>9789863203292</t>
  </si>
  <si>
    <t>林讓均</t>
  </si>
  <si>
    <t>她們，好厲害：臺灣之光‧18位女科學家改變世界</t>
  </si>
  <si>
    <t>9789863203407</t>
  </si>
  <si>
    <t>楊泰興，陳建豪，司晏芳</t>
  </si>
  <si>
    <t>翻轉人生的築夢者</t>
  </si>
  <si>
    <t>9789863204572</t>
  </si>
  <si>
    <t>萬蓓琳，顏瑞，林果</t>
  </si>
  <si>
    <t>挑戰的力量：從初心到創業心，從原點到新圓點，創業家林偉賢教你事業從小做到大</t>
  </si>
  <si>
    <t>9789869211222</t>
  </si>
  <si>
    <t>林偉賢</t>
  </si>
  <si>
    <t>「黏」在臺東：12位臺東「心」移民的故事</t>
  </si>
  <si>
    <t>9789868707481</t>
  </si>
  <si>
    <t>嚴淑女，吳秀雲，莊錦棟</t>
  </si>
  <si>
    <t>愛苗栗：文創散散步</t>
  </si>
  <si>
    <t>9789868707443</t>
  </si>
  <si>
    <t>鍾文萍</t>
  </si>
  <si>
    <t>《科技工匠專業維修手冊》摩托車原理和維修技術</t>
  </si>
  <si>
    <t>EBK10200011089</t>
  </si>
  <si>
    <t>《科技工匠專業維修手冊》初級焊工技術</t>
  </si>
  <si>
    <t>EBK10200011100</t>
  </si>
  <si>
    <t>《科技工匠專業維修手冊》收割機原理和維修技術</t>
  </si>
  <si>
    <t>EBK10200011116</t>
  </si>
  <si>
    <t>【破譯科學系列01】探秘太陽系未解之謎</t>
  </si>
  <si>
    <t>EBK10200011107</t>
  </si>
  <si>
    <t>【破譯科學系列02】世界千古之謎大揭秘</t>
  </si>
  <si>
    <t>EBK10200011108</t>
  </si>
  <si>
    <t>宗教</t>
  </si>
  <si>
    <t>【破譯科學系列04】未破解的古文明之謎</t>
  </si>
  <si>
    <t>EBK10200011109</t>
  </si>
  <si>
    <t>【破譯科學系列06】世界國寶傳世之謎</t>
  </si>
  <si>
    <t>EBK10200011110</t>
  </si>
  <si>
    <t>【破譯科學系列07】探秘科學發明發現</t>
  </si>
  <si>
    <t>EBK10200011111</t>
  </si>
  <si>
    <t>【破譯科學系列08】尋找失落的古文明</t>
  </si>
  <si>
    <t>EBK10200011112</t>
  </si>
  <si>
    <t>【破譯科學系列09】古墓探秘</t>
  </si>
  <si>
    <t>EBK10200011113</t>
  </si>
  <si>
    <t>【破譯科學系列10】飛躍神秘的外太空</t>
  </si>
  <si>
    <t>EBK10200011114</t>
  </si>
  <si>
    <t>顛覆與重構：移動互聯網時代最成功的七種商業模式</t>
  </si>
  <si>
    <t>EBK10200011118</t>
  </si>
  <si>
    <t>王玉華</t>
  </si>
  <si>
    <t>《未來世代力》青少年就該培養好口才</t>
  </si>
  <si>
    <t>EBK10200011145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</si>
</sst>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b/>
      <sz val="12"/>
      <name val="新細明體"/>
      <family val="1"/>
      <scheme val="minor"/>
    </font>
    <font>
      <sz val="12"/>
      <color rgb="FF0000FF"/>
      <name val="新細明體"/>
      <family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</cellStyleXfs>
  <cellXfs count="13">
    <xf numFmtId="0" fontId="1" fillId="10" borderId="0" xfId="0" applyNumberFormat="1" applyFont="1" applyFill="1" applyBorder="1">
      <alignment vertical="center"/>
    </xf>
    <xf numFmtId="0" fontId="18" fillId="34" borderId="10" xfId="0" applyNumberFormat="1" applyFont="1" applyFill="1" applyBorder="1">
      <alignment vertical="center"/>
    </xf>
    <xf numFmtId="0" fontId="20" fillId="34" borderId="10" xfId="0" applyNumberFormat="1" applyFont="1" applyFill="1" applyBorder="1">
      <alignment vertical="center"/>
    </xf>
    <xf numFmtId="0" fontId="18" fillId="34" borderId="10" xfId="0" applyNumberFormat="1" applyFont="1" applyFill="1" applyBorder="1" applyAlignment="1">
      <alignment vertical="center" wrapText="1"/>
    </xf>
    <xf numFmtId="0" fontId="19" fillId="0" borderId="10" xfId="0" applyNumberFormat="1" applyFont="1" applyFill="1" applyBorder="1" applyAlignment="1">
      <alignment horizontal="right" vertical="center" wrapText="1"/>
    </xf>
    <xf numFmtId="49" fontId="0" fillId="0" borderId="10" xfId="0" applyNumberFormat="1" applyFont="1" applyFill="1" applyBorder="1">
      <alignment vertical="center"/>
    </xf>
    <xf numFmtId="0" fontId="0" fillId="0" borderId="10" xfId="0" applyNumberFormat="1" applyFont="1" applyFill="1" applyBorder="1">
      <alignment vertical="center"/>
    </xf>
    <xf numFmtId="0" fontId="18" fillId="0" borderId="10" xfId="0" applyNumberFormat="1" applyFont="1" applyFill="1" applyBorder="1">
      <alignment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33" borderId="10" xfId="0" applyNumberFormat="1" applyFont="1" applyFill="1" applyBorder="1" applyAlignment="1">
      <alignment horizontal="center" vertical="center" wrapText="1"/>
    </xf>
    <xf numFmtId="0" fontId="0" fillId="33" borderId="10" xfId="0" applyNumberFormat="1" applyFont="1" applyFill="1" applyBorder="1" applyAlignment="1">
      <alignment horizontal="center" vertical="center"/>
    </xf>
    <xf numFmtId="0" fontId="1" fillId="10" borderId="10" xfId="0" applyNumberFormat="1" applyFont="1" applyFill="1" applyBorder="1">
      <alignment vertical="center"/>
    </xf>
    <xf numFmtId="0" fontId="18" fillId="0" borderId="10" xfId="0" applyNumberFormat="1" applyFont="1" applyFill="1" applyBorder="1" applyAlignment="1">
      <alignment vertical="center" wrapText="1"/>
    </xf>
  </cellXfs>
  <cellStyles count="42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一般" xfId="0" builtinId="0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showGridLines="0" tabSelected="1" view="pageBreakPreview" zoomScale="60" zoomScaleNormal="100" workbookViewId="0">
      <selection activeCell="R131" sqref="R131"/>
    </sheetView>
  </sheetViews>
  <sheetFormatPr defaultRowHeight="16.5" x14ac:dyDescent="0.25"/>
  <cols>
    <col min="1" max="1" width="41.25" style="12" customWidth="1"/>
    <col min="2" max="2" width="12.5" style="7" customWidth="1"/>
    <col min="3" max="4" width="24.5" style="7" customWidth="1"/>
    <col min="5" max="5" width="12.5" style="7" customWidth="1"/>
    <col min="6" max="7" width="7.75" style="7" customWidth="1"/>
    <col min="8" max="9" width="8.625" style="7" customWidth="1"/>
    <col min="10" max="10" width="62" style="7" customWidth="1"/>
  </cols>
  <sheetData>
    <row r="1" spans="1:10" x14ac:dyDescent="0.25">
      <c r="A1" s="4" t="s">
        <v>0</v>
      </c>
      <c r="B1" s="5" t="s">
        <v>1</v>
      </c>
      <c r="C1" s="6"/>
      <c r="D1" s="6"/>
      <c r="E1" s="6"/>
      <c r="F1" s="6"/>
      <c r="G1" s="6"/>
    </row>
    <row r="2" spans="1:10" x14ac:dyDescent="0.25">
      <c r="A2" s="4" t="s">
        <v>2</v>
      </c>
      <c r="B2" s="6" t="s">
        <v>3</v>
      </c>
      <c r="C2" s="6"/>
      <c r="D2" s="6"/>
      <c r="E2" s="6"/>
      <c r="F2" s="6"/>
      <c r="G2" s="6"/>
    </row>
    <row r="3" spans="1:10" x14ac:dyDescent="0.25">
      <c r="A3" s="4" t="s">
        <v>4</v>
      </c>
      <c r="B3" s="8" t="s">
        <v>5</v>
      </c>
      <c r="C3" s="6"/>
      <c r="D3" s="6"/>
      <c r="E3" s="6"/>
      <c r="F3" s="6"/>
      <c r="G3" s="6"/>
    </row>
    <row r="4" spans="1:10" x14ac:dyDescent="0.25">
      <c r="A4" s="9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1"/>
      <c r="I4" s="11"/>
      <c r="J4" s="11"/>
    </row>
    <row r="5" spans="1:10" ht="21" customHeight="1" x14ac:dyDescent="0.25">
      <c r="A5" s="3" t="s">
        <v>13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2" t="str">
        <f>HYPERLINK("http://www.airitibooks.com/Detail/Detail?PublicationID=P20130109022", "http://www.airitibooks.com/Detail/Detail?PublicationID=P20130109022")</f>
        <v>http://www.airitibooks.com/Detail/Detail?PublicationID=P20130109022</v>
      </c>
      <c r="H5" s="11"/>
      <c r="I5" s="11"/>
      <c r="J5" s="11"/>
    </row>
    <row r="6" spans="1:10" ht="21" customHeight="1" x14ac:dyDescent="0.25">
      <c r="A6" s="3" t="s">
        <v>20</v>
      </c>
      <c r="B6" s="1" t="s">
        <v>21</v>
      </c>
      <c r="C6" s="1" t="s">
        <v>22</v>
      </c>
      <c r="D6" s="1" t="s">
        <v>23</v>
      </c>
      <c r="E6" s="1" t="s">
        <v>18</v>
      </c>
      <c r="F6" s="1" t="s">
        <v>24</v>
      </c>
      <c r="G6" s="2" t="str">
        <f>HYPERLINK("http://www.airitibooks.com/Detail/Detail?PublicationID=P20130314065", "http://www.airitibooks.com/Detail/Detail?PublicationID=P20130314065")</f>
        <v>http://www.airitibooks.com/Detail/Detail?PublicationID=P20130314065</v>
      </c>
      <c r="H6" s="11"/>
      <c r="I6" s="11"/>
      <c r="J6" s="11"/>
    </row>
    <row r="7" spans="1:10" ht="21" customHeight="1" x14ac:dyDescent="0.25">
      <c r="A7" s="3" t="s">
        <v>25</v>
      </c>
      <c r="B7" s="1" t="s">
        <v>26</v>
      </c>
      <c r="C7" s="1" t="s">
        <v>27</v>
      </c>
      <c r="D7" s="1" t="s">
        <v>28</v>
      </c>
      <c r="E7" s="1" t="s">
        <v>18</v>
      </c>
      <c r="F7" s="1" t="s">
        <v>29</v>
      </c>
      <c r="G7" s="2" t="str">
        <f>HYPERLINK("http://www.airitibooks.com/Detail/Detail?PublicationID=P20130606090", "http://www.airitibooks.com/Detail/Detail?PublicationID=P20130606090")</f>
        <v>http://www.airitibooks.com/Detail/Detail?PublicationID=P20130606090</v>
      </c>
      <c r="H7" s="11"/>
      <c r="I7" s="11"/>
      <c r="J7" s="11"/>
    </row>
    <row r="8" spans="1:10" ht="21" customHeight="1" x14ac:dyDescent="0.25">
      <c r="A8" s="3" t="s">
        <v>30</v>
      </c>
      <c r="B8" s="1" t="s">
        <v>31</v>
      </c>
      <c r="C8" s="1" t="s">
        <v>32</v>
      </c>
      <c r="D8" s="1" t="s">
        <v>33</v>
      </c>
      <c r="E8" s="1" t="s">
        <v>18</v>
      </c>
      <c r="F8" s="1" t="s">
        <v>34</v>
      </c>
      <c r="G8" s="2" t="str">
        <f>HYPERLINK("http://www.airitibooks.com/Detail/Detail?PublicationID=P20130830104", "http://www.airitibooks.com/Detail/Detail?PublicationID=P20130830104")</f>
        <v>http://www.airitibooks.com/Detail/Detail?PublicationID=P20130830104</v>
      </c>
      <c r="H8" s="11"/>
      <c r="I8" s="11"/>
      <c r="J8" s="11"/>
    </row>
    <row r="9" spans="1:10" ht="21" customHeight="1" x14ac:dyDescent="0.25">
      <c r="A9" s="3" t="s">
        <v>35</v>
      </c>
      <c r="B9" s="1" t="s">
        <v>36</v>
      </c>
      <c r="C9" s="1" t="s">
        <v>37</v>
      </c>
      <c r="D9" s="1" t="s">
        <v>14</v>
      </c>
      <c r="E9" s="1" t="s">
        <v>38</v>
      </c>
      <c r="F9" s="1" t="s">
        <v>39</v>
      </c>
      <c r="G9" s="2" t="str">
        <f>HYPERLINK("http://www.airitibooks.com/Detail/Detail?PublicationID=P20131016610", "http://www.airitibooks.com/Detail/Detail?PublicationID=P20131016610")</f>
        <v>http://www.airitibooks.com/Detail/Detail?PublicationID=P20131016610</v>
      </c>
      <c r="H9" s="11"/>
      <c r="I9" s="11"/>
      <c r="J9" s="11"/>
    </row>
    <row r="10" spans="1:10" ht="21" customHeight="1" x14ac:dyDescent="0.25">
      <c r="A10" s="3" t="s">
        <v>35</v>
      </c>
      <c r="B10" s="1" t="s">
        <v>40</v>
      </c>
      <c r="C10" s="1" t="s">
        <v>37</v>
      </c>
      <c r="D10" s="1" t="s">
        <v>14</v>
      </c>
      <c r="E10" s="1" t="s">
        <v>41</v>
      </c>
      <c r="F10" s="1" t="s">
        <v>39</v>
      </c>
      <c r="G10" s="2" t="str">
        <f>HYPERLINK("http://www.airitibooks.com/Detail/Detail?PublicationID=P20131016611", "http://www.airitibooks.com/Detail/Detail?PublicationID=P20131016611")</f>
        <v>http://www.airitibooks.com/Detail/Detail?PublicationID=P20131016611</v>
      </c>
      <c r="H10" s="11"/>
      <c r="I10" s="11"/>
      <c r="J10" s="11"/>
    </row>
    <row r="11" spans="1:10" ht="21" customHeight="1" x14ac:dyDescent="0.25">
      <c r="A11" s="3" t="s">
        <v>35</v>
      </c>
      <c r="B11" s="1" t="s">
        <v>42</v>
      </c>
      <c r="C11" s="1" t="s">
        <v>37</v>
      </c>
      <c r="D11" s="1" t="s">
        <v>14</v>
      </c>
      <c r="E11" s="1" t="s">
        <v>43</v>
      </c>
      <c r="F11" s="1" t="s">
        <v>39</v>
      </c>
      <c r="G11" s="2" t="str">
        <f>HYPERLINK("http://www.airitibooks.com/Detail/Detail?PublicationID=P20131016612", "http://www.airitibooks.com/Detail/Detail?PublicationID=P20131016612")</f>
        <v>http://www.airitibooks.com/Detail/Detail?PublicationID=P20131016612</v>
      </c>
      <c r="H11" s="11"/>
      <c r="I11" s="11"/>
      <c r="J11" s="11"/>
    </row>
    <row r="12" spans="1:10" ht="21" customHeight="1" x14ac:dyDescent="0.25">
      <c r="A12" s="3" t="s">
        <v>35</v>
      </c>
      <c r="B12" s="1" t="s">
        <v>44</v>
      </c>
      <c r="C12" s="1" t="s">
        <v>37</v>
      </c>
      <c r="D12" s="1" t="s">
        <v>14</v>
      </c>
      <c r="E12" s="1" t="s">
        <v>45</v>
      </c>
      <c r="F12" s="1" t="s">
        <v>39</v>
      </c>
      <c r="G12" s="2" t="str">
        <f>HYPERLINK("http://www.airitibooks.com/Detail/Detail?PublicationID=P20131016613", "http://www.airitibooks.com/Detail/Detail?PublicationID=P20131016613")</f>
        <v>http://www.airitibooks.com/Detail/Detail?PublicationID=P20131016613</v>
      </c>
      <c r="H12" s="11"/>
      <c r="I12" s="11"/>
      <c r="J12" s="11"/>
    </row>
    <row r="13" spans="1:10" ht="21" customHeight="1" x14ac:dyDescent="0.25">
      <c r="A13" s="3" t="s">
        <v>35</v>
      </c>
      <c r="B13" s="1" t="s">
        <v>46</v>
      </c>
      <c r="C13" s="1" t="s">
        <v>37</v>
      </c>
      <c r="D13" s="1" t="s">
        <v>14</v>
      </c>
      <c r="E13" s="1" t="s">
        <v>47</v>
      </c>
      <c r="F13" s="1" t="s">
        <v>39</v>
      </c>
      <c r="G13" s="2" t="str">
        <f>HYPERLINK("http://www.airitibooks.com/Detail/Detail?PublicationID=P20131016614", "http://www.airitibooks.com/Detail/Detail?PublicationID=P20131016614")</f>
        <v>http://www.airitibooks.com/Detail/Detail?PublicationID=P20131016614</v>
      </c>
      <c r="H13" s="11"/>
      <c r="I13" s="11"/>
      <c r="J13" s="11"/>
    </row>
    <row r="14" spans="1:10" ht="21" customHeight="1" x14ac:dyDescent="0.25">
      <c r="A14" s="3" t="s">
        <v>35</v>
      </c>
      <c r="B14" s="1" t="s">
        <v>48</v>
      </c>
      <c r="C14" s="1" t="s">
        <v>37</v>
      </c>
      <c r="D14" s="1" t="s">
        <v>14</v>
      </c>
      <c r="E14" s="1" t="s">
        <v>49</v>
      </c>
      <c r="F14" s="1" t="s">
        <v>39</v>
      </c>
      <c r="G14" s="2" t="str">
        <f>HYPERLINK("http://www.airitibooks.com/Detail/Detail?PublicationID=P20131016615", "http://www.airitibooks.com/Detail/Detail?PublicationID=P20131016615")</f>
        <v>http://www.airitibooks.com/Detail/Detail?PublicationID=P20131016615</v>
      </c>
      <c r="H14" s="11"/>
      <c r="I14" s="11"/>
      <c r="J14" s="11"/>
    </row>
    <row r="15" spans="1:10" ht="21" customHeight="1" x14ac:dyDescent="0.25">
      <c r="A15" s="3" t="s">
        <v>35</v>
      </c>
      <c r="B15" s="1" t="s">
        <v>50</v>
      </c>
      <c r="C15" s="1" t="s">
        <v>37</v>
      </c>
      <c r="D15" s="1" t="s">
        <v>14</v>
      </c>
      <c r="E15" s="1" t="s">
        <v>51</v>
      </c>
      <c r="F15" s="1" t="s">
        <v>39</v>
      </c>
      <c r="G15" s="2" t="str">
        <f>HYPERLINK("http://www.airitibooks.com/Detail/Detail?PublicationID=P20131016616", "http://www.airitibooks.com/Detail/Detail?PublicationID=P20131016616")</f>
        <v>http://www.airitibooks.com/Detail/Detail?PublicationID=P20131016616</v>
      </c>
      <c r="H15" s="11"/>
      <c r="I15" s="11"/>
      <c r="J15" s="11"/>
    </row>
    <row r="16" spans="1:10" ht="21" customHeight="1" x14ac:dyDescent="0.25">
      <c r="A16" s="3" t="s">
        <v>35</v>
      </c>
      <c r="B16" s="1" t="s">
        <v>52</v>
      </c>
      <c r="C16" s="1" t="s">
        <v>37</v>
      </c>
      <c r="D16" s="1" t="s">
        <v>14</v>
      </c>
      <c r="E16" s="1" t="s">
        <v>53</v>
      </c>
      <c r="F16" s="1" t="s">
        <v>39</v>
      </c>
      <c r="G16" s="2" t="str">
        <f>HYPERLINK("http://www.airitibooks.com/Detail/Detail?PublicationID=P20131016617", "http://www.airitibooks.com/Detail/Detail?PublicationID=P20131016617")</f>
        <v>http://www.airitibooks.com/Detail/Detail?PublicationID=P20131016617</v>
      </c>
      <c r="H16" s="11"/>
      <c r="I16" s="11"/>
      <c r="J16" s="11"/>
    </row>
    <row r="17" spans="1:10" ht="21" customHeight="1" x14ac:dyDescent="0.25">
      <c r="A17" s="3" t="s">
        <v>35</v>
      </c>
      <c r="B17" s="1" t="s">
        <v>54</v>
      </c>
      <c r="C17" s="1" t="s">
        <v>37</v>
      </c>
      <c r="D17" s="1" t="s">
        <v>14</v>
      </c>
      <c r="E17" s="1" t="s">
        <v>55</v>
      </c>
      <c r="F17" s="1" t="s">
        <v>39</v>
      </c>
      <c r="G17" s="2" t="str">
        <f>HYPERLINK("http://www.airitibooks.com/Detail/Detail?PublicationID=P20131016618", "http://www.airitibooks.com/Detail/Detail?PublicationID=P20131016618")</f>
        <v>http://www.airitibooks.com/Detail/Detail?PublicationID=P20131016618</v>
      </c>
      <c r="H17" s="11"/>
      <c r="I17" s="11"/>
      <c r="J17" s="11"/>
    </row>
    <row r="18" spans="1:10" ht="21" customHeight="1" x14ac:dyDescent="0.25">
      <c r="A18" s="3" t="s">
        <v>35</v>
      </c>
      <c r="B18" s="1" t="s">
        <v>56</v>
      </c>
      <c r="C18" s="1" t="s">
        <v>37</v>
      </c>
      <c r="D18" s="1" t="s">
        <v>14</v>
      </c>
      <c r="E18" s="1" t="s">
        <v>57</v>
      </c>
      <c r="F18" s="1" t="s">
        <v>39</v>
      </c>
      <c r="G18" s="2" t="str">
        <f>HYPERLINK("http://www.airitibooks.com/Detail/Detail?PublicationID=P20131016619", "http://www.airitibooks.com/Detail/Detail?PublicationID=P20131016619")</f>
        <v>http://www.airitibooks.com/Detail/Detail?PublicationID=P20131016619</v>
      </c>
      <c r="H18" s="11"/>
      <c r="I18" s="11"/>
      <c r="J18" s="11"/>
    </row>
    <row r="19" spans="1:10" ht="21" customHeight="1" x14ac:dyDescent="0.25">
      <c r="A19" s="3" t="s">
        <v>35</v>
      </c>
      <c r="B19" s="1" t="s">
        <v>58</v>
      </c>
      <c r="C19" s="1" t="s">
        <v>37</v>
      </c>
      <c r="D19" s="1" t="s">
        <v>14</v>
      </c>
      <c r="E19" s="1" t="s">
        <v>59</v>
      </c>
      <c r="F19" s="1" t="s">
        <v>39</v>
      </c>
      <c r="G19" s="2" t="str">
        <f>HYPERLINK("http://www.airitibooks.com/Detail/Detail?PublicationID=P20131016620", "http://www.airitibooks.com/Detail/Detail?PublicationID=P20131016620")</f>
        <v>http://www.airitibooks.com/Detail/Detail?PublicationID=P20131016620</v>
      </c>
      <c r="H19" s="11"/>
      <c r="I19" s="11"/>
      <c r="J19" s="11"/>
    </row>
    <row r="20" spans="1:10" ht="21" customHeight="1" x14ac:dyDescent="0.25">
      <c r="A20" s="3" t="s">
        <v>35</v>
      </c>
      <c r="B20" s="1" t="s">
        <v>60</v>
      </c>
      <c r="C20" s="1" t="s">
        <v>37</v>
      </c>
      <c r="D20" s="1" t="s">
        <v>14</v>
      </c>
      <c r="E20" s="1" t="s">
        <v>61</v>
      </c>
      <c r="F20" s="1" t="s">
        <v>39</v>
      </c>
      <c r="G20" s="2" t="str">
        <f>HYPERLINK("http://www.airitibooks.com/Detail/Detail?PublicationID=P20131016621", "http://www.airitibooks.com/Detail/Detail?PublicationID=P20131016621")</f>
        <v>http://www.airitibooks.com/Detail/Detail?PublicationID=P20131016621</v>
      </c>
      <c r="H20" s="11"/>
      <c r="I20" s="11"/>
      <c r="J20" s="11"/>
    </row>
    <row r="21" spans="1:10" ht="21" customHeight="1" x14ac:dyDescent="0.25">
      <c r="A21" s="3" t="s">
        <v>35</v>
      </c>
      <c r="B21" s="1" t="s">
        <v>62</v>
      </c>
      <c r="C21" s="1" t="s">
        <v>37</v>
      </c>
      <c r="D21" s="1" t="s">
        <v>14</v>
      </c>
      <c r="E21" s="1" t="s">
        <v>63</v>
      </c>
      <c r="F21" s="1" t="s">
        <v>39</v>
      </c>
      <c r="G21" s="2" t="str">
        <f>HYPERLINK("http://www.airitibooks.com/Detail/Detail?PublicationID=P20131016622", "http://www.airitibooks.com/Detail/Detail?PublicationID=P20131016622")</f>
        <v>http://www.airitibooks.com/Detail/Detail?PublicationID=P20131016622</v>
      </c>
      <c r="H21" s="11"/>
      <c r="I21" s="11"/>
      <c r="J21" s="11"/>
    </row>
    <row r="22" spans="1:10" ht="21" customHeight="1" x14ac:dyDescent="0.25">
      <c r="A22" s="3" t="s">
        <v>35</v>
      </c>
      <c r="B22" s="1" t="s">
        <v>64</v>
      </c>
      <c r="C22" s="1" t="s">
        <v>37</v>
      </c>
      <c r="D22" s="1" t="s">
        <v>14</v>
      </c>
      <c r="E22" s="1" t="s">
        <v>65</v>
      </c>
      <c r="F22" s="1" t="s">
        <v>39</v>
      </c>
      <c r="G22" s="2" t="str">
        <f>HYPERLINK("http://www.airitibooks.com/Detail/Detail?PublicationID=P20131016623", "http://www.airitibooks.com/Detail/Detail?PublicationID=P20131016623")</f>
        <v>http://www.airitibooks.com/Detail/Detail?PublicationID=P20131016623</v>
      </c>
      <c r="H22" s="11"/>
      <c r="I22" s="11"/>
      <c r="J22" s="11"/>
    </row>
    <row r="23" spans="1:10" ht="21" customHeight="1" x14ac:dyDescent="0.25">
      <c r="A23" s="3" t="s">
        <v>35</v>
      </c>
      <c r="B23" s="1" t="s">
        <v>66</v>
      </c>
      <c r="C23" s="1" t="s">
        <v>37</v>
      </c>
      <c r="D23" s="1" t="s">
        <v>14</v>
      </c>
      <c r="E23" s="1" t="s">
        <v>67</v>
      </c>
      <c r="F23" s="1" t="s">
        <v>39</v>
      </c>
      <c r="G23" s="2" t="str">
        <f>HYPERLINK("http://www.airitibooks.com/Detail/Detail?PublicationID=P20131016624", "http://www.airitibooks.com/Detail/Detail?PublicationID=P20131016624")</f>
        <v>http://www.airitibooks.com/Detail/Detail?PublicationID=P20131016624</v>
      </c>
      <c r="H23" s="11"/>
      <c r="I23" s="11"/>
      <c r="J23" s="11"/>
    </row>
    <row r="24" spans="1:10" ht="21" customHeight="1" x14ac:dyDescent="0.25">
      <c r="A24" s="3" t="s">
        <v>35</v>
      </c>
      <c r="B24" s="1" t="s">
        <v>68</v>
      </c>
      <c r="C24" s="1" t="s">
        <v>37</v>
      </c>
      <c r="D24" s="1" t="s">
        <v>14</v>
      </c>
      <c r="E24" s="1" t="s">
        <v>69</v>
      </c>
      <c r="F24" s="1" t="s">
        <v>39</v>
      </c>
      <c r="G24" s="2" t="str">
        <f>HYPERLINK("http://www.airitibooks.com/Detail/Detail?PublicationID=P20131016625", "http://www.airitibooks.com/Detail/Detail?PublicationID=P20131016625")</f>
        <v>http://www.airitibooks.com/Detail/Detail?PublicationID=P20131016625</v>
      </c>
      <c r="H24" s="11"/>
      <c r="I24" s="11"/>
      <c r="J24" s="11"/>
    </row>
    <row r="25" spans="1:10" ht="21" customHeight="1" x14ac:dyDescent="0.25">
      <c r="A25" s="3" t="s">
        <v>35</v>
      </c>
      <c r="B25" s="1" t="s">
        <v>70</v>
      </c>
      <c r="C25" s="1" t="s">
        <v>37</v>
      </c>
      <c r="D25" s="1" t="s">
        <v>14</v>
      </c>
      <c r="E25" s="1" t="s">
        <v>71</v>
      </c>
      <c r="F25" s="1" t="s">
        <v>39</v>
      </c>
      <c r="G25" s="2" t="str">
        <f>HYPERLINK("http://www.airitibooks.com/Detail/Detail?PublicationID=P20131016626", "http://www.airitibooks.com/Detail/Detail?PublicationID=P20131016626")</f>
        <v>http://www.airitibooks.com/Detail/Detail?PublicationID=P20131016626</v>
      </c>
      <c r="H25" s="11"/>
      <c r="I25" s="11"/>
      <c r="J25" s="11"/>
    </row>
    <row r="26" spans="1:10" ht="21" customHeight="1" x14ac:dyDescent="0.25">
      <c r="A26" s="3" t="s">
        <v>35</v>
      </c>
      <c r="B26" s="1" t="s">
        <v>72</v>
      </c>
      <c r="C26" s="1" t="s">
        <v>37</v>
      </c>
      <c r="D26" s="1" t="s">
        <v>14</v>
      </c>
      <c r="E26" s="1" t="s">
        <v>73</v>
      </c>
      <c r="F26" s="1" t="s">
        <v>39</v>
      </c>
      <c r="G26" s="2" t="str">
        <f>HYPERLINK("http://www.airitibooks.com/Detail/Detail?PublicationID=P20131016627", "http://www.airitibooks.com/Detail/Detail?PublicationID=P20131016627")</f>
        <v>http://www.airitibooks.com/Detail/Detail?PublicationID=P20131016627</v>
      </c>
      <c r="H26" s="11"/>
      <c r="I26" s="11"/>
      <c r="J26" s="11"/>
    </row>
    <row r="27" spans="1:10" ht="21" customHeight="1" x14ac:dyDescent="0.25">
      <c r="A27" s="3" t="s">
        <v>35</v>
      </c>
      <c r="B27" s="1" t="s">
        <v>74</v>
      </c>
      <c r="C27" s="1" t="s">
        <v>37</v>
      </c>
      <c r="D27" s="1" t="s">
        <v>14</v>
      </c>
      <c r="E27" s="1" t="s">
        <v>75</v>
      </c>
      <c r="F27" s="1" t="s">
        <v>39</v>
      </c>
      <c r="G27" s="2" t="str">
        <f>HYPERLINK("http://www.airitibooks.com/Detail/Detail?PublicationID=P20131016628", "http://www.airitibooks.com/Detail/Detail?PublicationID=P20131016628")</f>
        <v>http://www.airitibooks.com/Detail/Detail?PublicationID=P20131016628</v>
      </c>
      <c r="H27" s="11"/>
      <c r="I27" s="11"/>
      <c r="J27" s="11"/>
    </row>
    <row r="28" spans="1:10" ht="21" customHeight="1" x14ac:dyDescent="0.25">
      <c r="A28" s="3" t="s">
        <v>35</v>
      </c>
      <c r="B28" s="1" t="s">
        <v>76</v>
      </c>
      <c r="C28" s="1" t="s">
        <v>37</v>
      </c>
      <c r="D28" s="1" t="s">
        <v>14</v>
      </c>
      <c r="E28" s="1" t="s">
        <v>77</v>
      </c>
      <c r="F28" s="1" t="s">
        <v>39</v>
      </c>
      <c r="G28" s="2" t="str">
        <f>HYPERLINK("http://www.airitibooks.com/Detail/Detail?PublicationID=P20131016629", "http://www.airitibooks.com/Detail/Detail?PublicationID=P20131016629")</f>
        <v>http://www.airitibooks.com/Detail/Detail?PublicationID=P20131016629</v>
      </c>
      <c r="H28" s="11"/>
      <c r="I28" s="11"/>
      <c r="J28" s="11"/>
    </row>
    <row r="29" spans="1:10" ht="21" customHeight="1" x14ac:dyDescent="0.25">
      <c r="A29" s="3" t="s">
        <v>35</v>
      </c>
      <c r="B29" s="1" t="s">
        <v>78</v>
      </c>
      <c r="C29" s="1" t="s">
        <v>37</v>
      </c>
      <c r="D29" s="1" t="s">
        <v>14</v>
      </c>
      <c r="E29" s="1" t="s">
        <v>79</v>
      </c>
      <c r="F29" s="1" t="s">
        <v>39</v>
      </c>
      <c r="G29" s="2" t="str">
        <f>HYPERLINK("http://www.airitibooks.com/Detail/Detail?PublicationID=P20131016630", "http://www.airitibooks.com/Detail/Detail?PublicationID=P20131016630")</f>
        <v>http://www.airitibooks.com/Detail/Detail?PublicationID=P20131016630</v>
      </c>
      <c r="H29" s="11"/>
      <c r="I29" s="11"/>
      <c r="J29" s="11"/>
    </row>
    <row r="30" spans="1:10" ht="21" customHeight="1" x14ac:dyDescent="0.25">
      <c r="A30" s="3" t="s">
        <v>35</v>
      </c>
      <c r="B30" s="1" t="s">
        <v>80</v>
      </c>
      <c r="C30" s="1" t="s">
        <v>37</v>
      </c>
      <c r="D30" s="1" t="s">
        <v>14</v>
      </c>
      <c r="E30" s="1" t="s">
        <v>81</v>
      </c>
      <c r="F30" s="1" t="s">
        <v>39</v>
      </c>
      <c r="G30" s="2" t="str">
        <f>HYPERLINK("http://www.airitibooks.com/Detail/Detail?PublicationID=P20131016631", "http://www.airitibooks.com/Detail/Detail?PublicationID=P20131016631")</f>
        <v>http://www.airitibooks.com/Detail/Detail?PublicationID=P20131016631</v>
      </c>
      <c r="H30" s="11"/>
      <c r="I30" s="11"/>
      <c r="J30" s="11"/>
    </row>
    <row r="31" spans="1:10" ht="21" customHeight="1" x14ac:dyDescent="0.25">
      <c r="A31" s="3" t="s">
        <v>35</v>
      </c>
      <c r="B31" s="1" t="s">
        <v>82</v>
      </c>
      <c r="C31" s="1" t="s">
        <v>37</v>
      </c>
      <c r="D31" s="1" t="s">
        <v>14</v>
      </c>
      <c r="E31" s="1" t="s">
        <v>83</v>
      </c>
      <c r="F31" s="1" t="s">
        <v>39</v>
      </c>
      <c r="G31" s="2" t="str">
        <f>HYPERLINK("http://www.airitibooks.com/Detail/Detail?PublicationID=P20131016632", "http://www.airitibooks.com/Detail/Detail?PublicationID=P20131016632")</f>
        <v>http://www.airitibooks.com/Detail/Detail?PublicationID=P20131016632</v>
      </c>
      <c r="H31" s="11"/>
      <c r="I31" s="11"/>
      <c r="J31" s="11"/>
    </row>
    <row r="32" spans="1:10" ht="21" customHeight="1" x14ac:dyDescent="0.25">
      <c r="A32" s="3" t="s">
        <v>35</v>
      </c>
      <c r="B32" s="1" t="s">
        <v>84</v>
      </c>
      <c r="C32" s="1" t="s">
        <v>37</v>
      </c>
      <c r="D32" s="1" t="s">
        <v>14</v>
      </c>
      <c r="E32" s="1" t="s">
        <v>85</v>
      </c>
      <c r="F32" s="1" t="s">
        <v>39</v>
      </c>
      <c r="G32" s="2" t="str">
        <f>HYPERLINK("http://www.airitibooks.com/Detail/Detail?PublicationID=P20131016633", "http://www.airitibooks.com/Detail/Detail?PublicationID=P20131016633")</f>
        <v>http://www.airitibooks.com/Detail/Detail?PublicationID=P20131016633</v>
      </c>
      <c r="H32" s="11"/>
      <c r="I32" s="11"/>
      <c r="J32" s="11"/>
    </row>
    <row r="33" spans="1:10" ht="21" customHeight="1" x14ac:dyDescent="0.25">
      <c r="A33" s="3" t="s">
        <v>35</v>
      </c>
      <c r="B33" s="1" t="s">
        <v>86</v>
      </c>
      <c r="C33" s="1" t="s">
        <v>37</v>
      </c>
      <c r="D33" s="1" t="s">
        <v>14</v>
      </c>
      <c r="E33" s="1" t="s">
        <v>87</v>
      </c>
      <c r="F33" s="1" t="s">
        <v>39</v>
      </c>
      <c r="G33" s="2" t="str">
        <f>HYPERLINK("http://www.airitibooks.com/Detail/Detail?PublicationID=P20131016634", "http://www.airitibooks.com/Detail/Detail?PublicationID=P20131016634")</f>
        <v>http://www.airitibooks.com/Detail/Detail?PublicationID=P20131016634</v>
      </c>
      <c r="H33" s="11"/>
      <c r="I33" s="11"/>
      <c r="J33" s="11"/>
    </row>
    <row r="34" spans="1:10" ht="21" customHeight="1" x14ac:dyDescent="0.25">
      <c r="A34" s="3" t="s">
        <v>35</v>
      </c>
      <c r="B34" s="1" t="s">
        <v>88</v>
      </c>
      <c r="C34" s="1" t="s">
        <v>37</v>
      </c>
      <c r="D34" s="1" t="s">
        <v>14</v>
      </c>
      <c r="E34" s="1" t="s">
        <v>89</v>
      </c>
      <c r="F34" s="1" t="s">
        <v>39</v>
      </c>
      <c r="G34" s="2" t="str">
        <f>HYPERLINK("http://www.airitibooks.com/Detail/Detail?PublicationID=P20131016635", "http://www.airitibooks.com/Detail/Detail?PublicationID=P20131016635")</f>
        <v>http://www.airitibooks.com/Detail/Detail?PublicationID=P20131016635</v>
      </c>
      <c r="H34" s="11"/>
      <c r="I34" s="11"/>
      <c r="J34" s="11"/>
    </row>
    <row r="35" spans="1:10" ht="21" customHeight="1" x14ac:dyDescent="0.25">
      <c r="A35" s="3" t="s">
        <v>35</v>
      </c>
      <c r="B35" s="1" t="s">
        <v>90</v>
      </c>
      <c r="C35" s="1" t="s">
        <v>37</v>
      </c>
      <c r="D35" s="1" t="s">
        <v>14</v>
      </c>
      <c r="E35" s="1" t="s">
        <v>91</v>
      </c>
      <c r="F35" s="1" t="s">
        <v>39</v>
      </c>
      <c r="G35" s="2" t="str">
        <f>HYPERLINK("http://www.airitibooks.com/Detail/Detail?PublicationID=P20131016636", "http://www.airitibooks.com/Detail/Detail?PublicationID=P20131016636")</f>
        <v>http://www.airitibooks.com/Detail/Detail?PublicationID=P20131016636</v>
      </c>
      <c r="H35" s="11"/>
      <c r="I35" s="11"/>
      <c r="J35" s="11"/>
    </row>
    <row r="36" spans="1:10" ht="21" customHeight="1" x14ac:dyDescent="0.25">
      <c r="A36" s="3" t="s">
        <v>92</v>
      </c>
      <c r="B36" s="1" t="s">
        <v>93</v>
      </c>
      <c r="C36" s="1" t="s">
        <v>94</v>
      </c>
      <c r="D36" s="1" t="s">
        <v>95</v>
      </c>
      <c r="E36" s="1" t="s">
        <v>18</v>
      </c>
      <c r="F36" s="1" t="s">
        <v>96</v>
      </c>
      <c r="G36" s="2" t="str">
        <f>HYPERLINK("http://www.airitibooks.com/Detail/Detail?PublicationID=P20131115537", "http://www.airitibooks.com/Detail/Detail?PublicationID=P20131115537")</f>
        <v>http://www.airitibooks.com/Detail/Detail?PublicationID=P20131115537</v>
      </c>
      <c r="H36" s="11"/>
      <c r="I36" s="11"/>
      <c r="J36" s="11"/>
    </row>
    <row r="37" spans="1:10" ht="21" customHeight="1" x14ac:dyDescent="0.25">
      <c r="A37" s="3" t="s">
        <v>97</v>
      </c>
      <c r="B37" s="1" t="s">
        <v>98</v>
      </c>
      <c r="C37" s="1" t="s">
        <v>99</v>
      </c>
      <c r="D37" s="1" t="s">
        <v>100</v>
      </c>
      <c r="E37" s="1" t="s">
        <v>101</v>
      </c>
      <c r="F37" s="1" t="s">
        <v>102</v>
      </c>
      <c r="G37" s="2" t="str">
        <f>HYPERLINK("http://www.airitibooks.com/Detail/Detail?PublicationID=P20140307075", "http://www.airitibooks.com/Detail/Detail?PublicationID=P20140307075")</f>
        <v>http://www.airitibooks.com/Detail/Detail?PublicationID=P20140307075</v>
      </c>
      <c r="H37" s="11"/>
      <c r="I37" s="11"/>
      <c r="J37" s="11"/>
    </row>
    <row r="38" spans="1:10" ht="38.25" customHeight="1" x14ac:dyDescent="0.25">
      <c r="A38" s="3" t="s">
        <v>103</v>
      </c>
      <c r="B38" s="1" t="s">
        <v>104</v>
      </c>
      <c r="C38" s="1" t="s">
        <v>105</v>
      </c>
      <c r="D38" s="1" t="s">
        <v>106</v>
      </c>
      <c r="E38" s="1" t="s">
        <v>107</v>
      </c>
      <c r="F38" s="1" t="s">
        <v>34</v>
      </c>
      <c r="G38" s="2" t="str">
        <f>HYPERLINK("http://www.airitibooks.com/Detail/Detail?PublicationID=P20140326057", "http://www.airitibooks.com/Detail/Detail?PublicationID=P20140326057")</f>
        <v>http://www.airitibooks.com/Detail/Detail?PublicationID=P20140326057</v>
      </c>
      <c r="H38" s="11"/>
      <c r="I38" s="11"/>
      <c r="J38" s="11"/>
    </row>
    <row r="39" spans="1:10" ht="21" customHeight="1" x14ac:dyDescent="0.25">
      <c r="A39" s="3" t="s">
        <v>108</v>
      </c>
      <c r="B39" s="1" t="s">
        <v>109</v>
      </c>
      <c r="C39" s="1" t="s">
        <v>110</v>
      </c>
      <c r="D39" s="1" t="s">
        <v>111</v>
      </c>
      <c r="E39" s="1" t="s">
        <v>101</v>
      </c>
      <c r="F39" s="1" t="s">
        <v>102</v>
      </c>
      <c r="G39" s="2" t="str">
        <f>HYPERLINK("http://www.airitibooks.com/Detail/Detail?PublicationID=P20140702224", "http://www.airitibooks.com/Detail/Detail?PublicationID=P20140702224")</f>
        <v>http://www.airitibooks.com/Detail/Detail?PublicationID=P20140702224</v>
      </c>
      <c r="H39" s="11"/>
      <c r="I39" s="11"/>
      <c r="J39" s="11"/>
    </row>
    <row r="40" spans="1:10" ht="21" customHeight="1" x14ac:dyDescent="0.25">
      <c r="A40" s="3" t="s">
        <v>112</v>
      </c>
      <c r="B40" s="1" t="s">
        <v>113</v>
      </c>
      <c r="C40" s="1" t="s">
        <v>114</v>
      </c>
      <c r="D40" s="1" t="s">
        <v>115</v>
      </c>
      <c r="E40" s="1" t="s">
        <v>18</v>
      </c>
      <c r="F40" s="1" t="s">
        <v>96</v>
      </c>
      <c r="G40" s="2" t="str">
        <f>HYPERLINK("http://www.airitibooks.com/Detail/Detail?PublicationID=P20140814048", "http://www.airitibooks.com/Detail/Detail?PublicationID=P20140814048")</f>
        <v>http://www.airitibooks.com/Detail/Detail?PublicationID=P20140814048</v>
      </c>
      <c r="H40" s="11"/>
      <c r="I40" s="11"/>
      <c r="J40" s="11"/>
    </row>
    <row r="41" spans="1:10" ht="21" customHeight="1" x14ac:dyDescent="0.25">
      <c r="A41" s="3" t="s">
        <v>116</v>
      </c>
      <c r="B41" s="1" t="s">
        <v>117</v>
      </c>
      <c r="C41" s="1" t="s">
        <v>118</v>
      </c>
      <c r="D41" s="1" t="s">
        <v>119</v>
      </c>
      <c r="E41" s="1" t="s">
        <v>107</v>
      </c>
      <c r="F41" s="1" t="s">
        <v>24</v>
      </c>
      <c r="G41" s="2" t="str">
        <f>HYPERLINK("http://www.airitibooks.com/Detail/Detail?PublicationID=P20140821018", "http://www.airitibooks.com/Detail/Detail?PublicationID=P20140821018")</f>
        <v>http://www.airitibooks.com/Detail/Detail?PublicationID=P20140821018</v>
      </c>
      <c r="H41" s="11"/>
      <c r="I41" s="11"/>
      <c r="J41" s="11"/>
    </row>
    <row r="42" spans="1:10" ht="30.75" customHeight="1" x14ac:dyDescent="0.25">
      <c r="A42" s="3" t="s">
        <v>120</v>
      </c>
      <c r="B42" s="1" t="s">
        <v>121</v>
      </c>
      <c r="C42" s="1" t="s">
        <v>122</v>
      </c>
      <c r="D42" s="1" t="s">
        <v>123</v>
      </c>
      <c r="E42" s="1" t="s">
        <v>107</v>
      </c>
      <c r="F42" s="1" t="s">
        <v>124</v>
      </c>
      <c r="G42" s="2" t="str">
        <f>HYPERLINK("http://www.airitibooks.com/Detail/Detail?PublicationID=P20140829009", "http://www.airitibooks.com/Detail/Detail?PublicationID=P20140829009")</f>
        <v>http://www.airitibooks.com/Detail/Detail?PublicationID=P20140829009</v>
      </c>
      <c r="H42" s="11"/>
      <c r="I42" s="11"/>
      <c r="J42" s="11"/>
    </row>
    <row r="43" spans="1:10" ht="21" customHeight="1" x14ac:dyDescent="0.25">
      <c r="A43" s="3" t="s">
        <v>125</v>
      </c>
      <c r="B43" s="1" t="s">
        <v>126</v>
      </c>
      <c r="C43" s="1" t="s">
        <v>122</v>
      </c>
      <c r="D43" s="1" t="s">
        <v>127</v>
      </c>
      <c r="E43" s="1" t="s">
        <v>107</v>
      </c>
      <c r="F43" s="1" t="s">
        <v>24</v>
      </c>
      <c r="G43" s="2" t="str">
        <f>HYPERLINK("http://www.airitibooks.com/Detail/Detail?PublicationID=P20140829011", "http://www.airitibooks.com/Detail/Detail?PublicationID=P20140829011")</f>
        <v>http://www.airitibooks.com/Detail/Detail?PublicationID=P20140829011</v>
      </c>
      <c r="H43" s="11"/>
      <c r="I43" s="11"/>
      <c r="J43" s="11"/>
    </row>
    <row r="44" spans="1:10" ht="34.5" customHeight="1" x14ac:dyDescent="0.25">
      <c r="A44" s="3" t="s">
        <v>128</v>
      </c>
      <c r="B44" s="1" t="s">
        <v>129</v>
      </c>
      <c r="C44" s="1" t="s">
        <v>130</v>
      </c>
      <c r="D44" s="1" t="s">
        <v>131</v>
      </c>
      <c r="E44" s="1" t="s">
        <v>107</v>
      </c>
      <c r="F44" s="1" t="s">
        <v>102</v>
      </c>
      <c r="G44" s="2" t="str">
        <f>HYPERLINK("http://www.airitibooks.com/Detail/Detail?PublicationID=P20140829030", "http://www.airitibooks.com/Detail/Detail?PublicationID=P20140829030")</f>
        <v>http://www.airitibooks.com/Detail/Detail?PublicationID=P20140829030</v>
      </c>
      <c r="H44" s="11"/>
      <c r="I44" s="11"/>
      <c r="J44" s="11"/>
    </row>
    <row r="45" spans="1:10" ht="21" customHeight="1" x14ac:dyDescent="0.25">
      <c r="A45" s="3" t="s">
        <v>132</v>
      </c>
      <c r="B45" s="1" t="s">
        <v>133</v>
      </c>
      <c r="C45" s="1" t="s">
        <v>134</v>
      </c>
      <c r="D45" s="1" t="s">
        <v>135</v>
      </c>
      <c r="E45" s="1" t="s">
        <v>107</v>
      </c>
      <c r="F45" s="1" t="s">
        <v>102</v>
      </c>
      <c r="G45" s="2" t="str">
        <f>HYPERLINK("http://www.airitibooks.com/Detail/Detail?PublicationID=P20141027107", "http://www.airitibooks.com/Detail/Detail?PublicationID=P20141027107")</f>
        <v>http://www.airitibooks.com/Detail/Detail?PublicationID=P20141027107</v>
      </c>
      <c r="H45" s="11"/>
      <c r="I45" s="11"/>
      <c r="J45" s="11"/>
    </row>
    <row r="46" spans="1:10" ht="21" customHeight="1" x14ac:dyDescent="0.25">
      <c r="A46" s="3" t="s">
        <v>136</v>
      </c>
      <c r="B46" s="1" t="s">
        <v>137</v>
      </c>
      <c r="C46" s="1" t="s">
        <v>134</v>
      </c>
      <c r="D46" s="1" t="s">
        <v>138</v>
      </c>
      <c r="E46" s="1" t="s">
        <v>107</v>
      </c>
      <c r="F46" s="1" t="s">
        <v>29</v>
      </c>
      <c r="G46" s="2" t="str">
        <f>HYPERLINK("http://www.airitibooks.com/Detail/Detail?PublicationID=P20141027114", "http://www.airitibooks.com/Detail/Detail?PublicationID=P20141027114")</f>
        <v>http://www.airitibooks.com/Detail/Detail?PublicationID=P20141027114</v>
      </c>
      <c r="H46" s="11"/>
      <c r="I46" s="11"/>
      <c r="J46" s="11"/>
    </row>
    <row r="47" spans="1:10" ht="21" customHeight="1" x14ac:dyDescent="0.25">
      <c r="A47" s="3" t="s">
        <v>139</v>
      </c>
      <c r="B47" s="1" t="s">
        <v>140</v>
      </c>
      <c r="C47" s="1" t="s">
        <v>141</v>
      </c>
      <c r="D47" s="1" t="s">
        <v>142</v>
      </c>
      <c r="E47" s="1" t="s">
        <v>107</v>
      </c>
      <c r="F47" s="1" t="s">
        <v>143</v>
      </c>
      <c r="G47" s="2" t="str">
        <f>HYPERLINK("http://www.airitibooks.com/Detail/Detail?PublicationID=P20141027136", "http://www.airitibooks.com/Detail/Detail?PublicationID=P20141027136")</f>
        <v>http://www.airitibooks.com/Detail/Detail?PublicationID=P20141027136</v>
      </c>
      <c r="H47" s="11"/>
      <c r="I47" s="11"/>
      <c r="J47" s="11"/>
    </row>
    <row r="48" spans="1:10" ht="21" customHeight="1" x14ac:dyDescent="0.25">
      <c r="A48" s="3" t="s">
        <v>144</v>
      </c>
      <c r="B48" s="1" t="s">
        <v>145</v>
      </c>
      <c r="C48" s="1" t="s">
        <v>146</v>
      </c>
      <c r="D48" s="1" t="s">
        <v>147</v>
      </c>
      <c r="E48" s="1" t="s">
        <v>107</v>
      </c>
      <c r="F48" s="1" t="s">
        <v>102</v>
      </c>
      <c r="G48" s="2" t="str">
        <f>HYPERLINK("http://www.airitibooks.com/Detail/Detail?PublicationID=P20141027240", "http://www.airitibooks.com/Detail/Detail?PublicationID=P20141027240")</f>
        <v>http://www.airitibooks.com/Detail/Detail?PublicationID=P20141027240</v>
      </c>
      <c r="H48" s="11"/>
      <c r="I48" s="11"/>
      <c r="J48" s="11"/>
    </row>
    <row r="49" spans="1:10" ht="21" customHeight="1" x14ac:dyDescent="0.25">
      <c r="A49" s="3" t="s">
        <v>148</v>
      </c>
      <c r="B49" s="1" t="s">
        <v>149</v>
      </c>
      <c r="C49" s="1" t="s">
        <v>146</v>
      </c>
      <c r="D49" s="1" t="s">
        <v>150</v>
      </c>
      <c r="E49" s="1" t="s">
        <v>107</v>
      </c>
      <c r="F49" s="1" t="s">
        <v>102</v>
      </c>
      <c r="G49" s="2" t="str">
        <f>HYPERLINK("http://www.airitibooks.com/Detail/Detail?PublicationID=P20141027243", "http://www.airitibooks.com/Detail/Detail?PublicationID=P20141027243")</f>
        <v>http://www.airitibooks.com/Detail/Detail?PublicationID=P20141027243</v>
      </c>
      <c r="H49" s="11"/>
      <c r="I49" s="11"/>
      <c r="J49" s="11"/>
    </row>
    <row r="50" spans="1:10" ht="21" customHeight="1" x14ac:dyDescent="0.25">
      <c r="A50" s="3" t="s">
        <v>151</v>
      </c>
      <c r="B50" s="1" t="s">
        <v>152</v>
      </c>
      <c r="C50" s="1" t="s">
        <v>153</v>
      </c>
      <c r="D50" s="1" t="s">
        <v>154</v>
      </c>
      <c r="E50" s="1" t="s">
        <v>107</v>
      </c>
      <c r="F50" s="1" t="s">
        <v>29</v>
      </c>
      <c r="G50" s="2" t="str">
        <f>HYPERLINK("http://www.airitibooks.com/Detail/Detail?PublicationID=P20141211266", "http://www.airitibooks.com/Detail/Detail?PublicationID=P20141211266")</f>
        <v>http://www.airitibooks.com/Detail/Detail?PublicationID=P20141211266</v>
      </c>
      <c r="H50" s="11"/>
      <c r="I50" s="11"/>
      <c r="J50" s="11"/>
    </row>
    <row r="51" spans="1:10" ht="21" customHeight="1" x14ac:dyDescent="0.25">
      <c r="A51" s="3" t="s">
        <v>155</v>
      </c>
      <c r="B51" s="1" t="s">
        <v>156</v>
      </c>
      <c r="C51" s="1" t="s">
        <v>157</v>
      </c>
      <c r="D51" s="1" t="s">
        <v>158</v>
      </c>
      <c r="E51" s="1" t="s">
        <v>159</v>
      </c>
      <c r="F51" s="1" t="s">
        <v>34</v>
      </c>
      <c r="G51" s="2" t="str">
        <f>HYPERLINK("http://www.airitibooks.com/Detail/Detail?PublicationID=P201501152182", "http://www.airitibooks.com/Detail/Detail?PublicationID=P201501152182")</f>
        <v>http://www.airitibooks.com/Detail/Detail?PublicationID=P201501152182</v>
      </c>
      <c r="H51" s="11"/>
      <c r="I51" s="11"/>
      <c r="J51" s="11"/>
    </row>
    <row r="52" spans="1:10" ht="46.5" customHeight="1" x14ac:dyDescent="0.25">
      <c r="A52" s="3" t="s">
        <v>160</v>
      </c>
      <c r="B52" s="1" t="s">
        <v>161</v>
      </c>
      <c r="C52" s="1" t="s">
        <v>162</v>
      </c>
      <c r="D52" s="1" t="s">
        <v>163</v>
      </c>
      <c r="E52" s="1" t="s">
        <v>159</v>
      </c>
      <c r="F52" s="1" t="s">
        <v>29</v>
      </c>
      <c r="G52" s="2" t="str">
        <f>HYPERLINK("http://www.airitibooks.com/Detail/Detail?PublicationID=P20150205043", "http://www.airitibooks.com/Detail/Detail?PublicationID=P20150205043")</f>
        <v>http://www.airitibooks.com/Detail/Detail?PublicationID=P20150205043</v>
      </c>
      <c r="H52" s="11"/>
      <c r="I52" s="11"/>
      <c r="J52" s="11"/>
    </row>
    <row r="53" spans="1:10" ht="40.5" customHeight="1" x14ac:dyDescent="0.25">
      <c r="A53" s="3" t="s">
        <v>164</v>
      </c>
      <c r="B53" s="1" t="s">
        <v>165</v>
      </c>
      <c r="C53" s="1" t="s">
        <v>105</v>
      </c>
      <c r="D53" s="1" t="s">
        <v>166</v>
      </c>
      <c r="E53" s="1" t="s">
        <v>159</v>
      </c>
      <c r="F53" s="1" t="s">
        <v>34</v>
      </c>
      <c r="G53" s="2" t="str">
        <f>HYPERLINK("http://www.airitibooks.com/Detail/Detail?PublicationID=P20150211022", "http://www.airitibooks.com/Detail/Detail?PublicationID=P20150211022")</f>
        <v>http://www.airitibooks.com/Detail/Detail?PublicationID=P20150211022</v>
      </c>
      <c r="H53" s="11"/>
      <c r="I53" s="11"/>
      <c r="J53" s="11"/>
    </row>
    <row r="54" spans="1:10" ht="21" customHeight="1" x14ac:dyDescent="0.25">
      <c r="A54" s="3" t="s">
        <v>167</v>
      </c>
      <c r="B54" s="1" t="s">
        <v>168</v>
      </c>
      <c r="C54" s="1" t="s">
        <v>169</v>
      </c>
      <c r="D54" s="1" t="s">
        <v>170</v>
      </c>
      <c r="E54" s="1" t="s">
        <v>101</v>
      </c>
      <c r="F54" s="1" t="s">
        <v>102</v>
      </c>
      <c r="G54" s="2" t="str">
        <f>HYPERLINK("http://www.airitibooks.com/Detail/Detail?PublicationID=P20150330013", "http://www.airitibooks.com/Detail/Detail?PublicationID=P20150330013")</f>
        <v>http://www.airitibooks.com/Detail/Detail?PublicationID=P20150330013</v>
      </c>
      <c r="H54" s="11"/>
      <c r="I54" s="11"/>
      <c r="J54" s="11"/>
    </row>
    <row r="55" spans="1:10" ht="21" customHeight="1" x14ac:dyDescent="0.25">
      <c r="A55" s="3" t="s">
        <v>171</v>
      </c>
      <c r="B55" s="1" t="s">
        <v>172</v>
      </c>
      <c r="C55" s="1" t="s">
        <v>134</v>
      </c>
      <c r="D55" s="1" t="s">
        <v>173</v>
      </c>
      <c r="E55" s="1" t="s">
        <v>107</v>
      </c>
      <c r="F55" s="1" t="s">
        <v>29</v>
      </c>
      <c r="G55" s="2" t="str">
        <f>HYPERLINK("http://www.airitibooks.com/Detail/Detail?PublicationID=P20150414241", "http://www.airitibooks.com/Detail/Detail?PublicationID=P20150414241")</f>
        <v>http://www.airitibooks.com/Detail/Detail?PublicationID=P20150414241</v>
      </c>
      <c r="H55" s="11"/>
      <c r="I55" s="11"/>
      <c r="J55" s="11"/>
    </row>
    <row r="56" spans="1:10" ht="37.5" customHeight="1" x14ac:dyDescent="0.25">
      <c r="A56" s="3" t="s">
        <v>174</v>
      </c>
      <c r="B56" s="1" t="s">
        <v>175</v>
      </c>
      <c r="C56" s="1" t="s">
        <v>134</v>
      </c>
      <c r="D56" s="1" t="s">
        <v>176</v>
      </c>
      <c r="E56" s="1" t="s">
        <v>107</v>
      </c>
      <c r="F56" s="1" t="s">
        <v>29</v>
      </c>
      <c r="G56" s="2" t="str">
        <f>HYPERLINK("http://www.airitibooks.com/Detail/Detail?PublicationID=P20150414279", "http://www.airitibooks.com/Detail/Detail?PublicationID=P20150414279")</f>
        <v>http://www.airitibooks.com/Detail/Detail?PublicationID=P20150414279</v>
      </c>
      <c r="H56" s="11"/>
      <c r="I56" s="11"/>
      <c r="J56" s="11"/>
    </row>
    <row r="57" spans="1:10" ht="21" customHeight="1" x14ac:dyDescent="0.25">
      <c r="A57" s="3" t="s">
        <v>177</v>
      </c>
      <c r="B57" s="1" t="s">
        <v>178</v>
      </c>
      <c r="C57" s="1" t="s">
        <v>179</v>
      </c>
      <c r="D57" s="1" t="s">
        <v>180</v>
      </c>
      <c r="E57" s="1" t="s">
        <v>101</v>
      </c>
      <c r="F57" s="1" t="s">
        <v>102</v>
      </c>
      <c r="G57" s="2" t="str">
        <f>HYPERLINK("http://www.airitibooks.com/Detail/Detail?PublicationID=P20150504085", "http://www.airitibooks.com/Detail/Detail?PublicationID=P20150504085")</f>
        <v>http://www.airitibooks.com/Detail/Detail?PublicationID=P20150504085</v>
      </c>
      <c r="H57" s="11"/>
      <c r="I57" s="11"/>
      <c r="J57" s="11"/>
    </row>
    <row r="58" spans="1:10" ht="33.75" customHeight="1" x14ac:dyDescent="0.25">
      <c r="A58" s="3" t="s">
        <v>181</v>
      </c>
      <c r="B58" s="1" t="s">
        <v>182</v>
      </c>
      <c r="C58" s="1" t="s">
        <v>183</v>
      </c>
      <c r="D58" s="1" t="s">
        <v>184</v>
      </c>
      <c r="E58" s="1" t="s">
        <v>107</v>
      </c>
      <c r="F58" s="1" t="s">
        <v>102</v>
      </c>
      <c r="G58" s="2" t="str">
        <f>HYPERLINK("http://www.airitibooks.com/Detail/Detail?PublicationID=P20150624191", "http://www.airitibooks.com/Detail/Detail?PublicationID=P20150624191")</f>
        <v>http://www.airitibooks.com/Detail/Detail?PublicationID=P20150624191</v>
      </c>
      <c r="H58" s="11"/>
      <c r="I58" s="11"/>
      <c r="J58" s="11"/>
    </row>
    <row r="59" spans="1:10" ht="36" customHeight="1" x14ac:dyDescent="0.25">
      <c r="A59" s="3" t="s">
        <v>185</v>
      </c>
      <c r="B59" s="1" t="s">
        <v>186</v>
      </c>
      <c r="C59" s="1" t="s">
        <v>183</v>
      </c>
      <c r="D59" s="1" t="s">
        <v>187</v>
      </c>
      <c r="E59" s="1" t="s">
        <v>107</v>
      </c>
      <c r="F59" s="1" t="s">
        <v>102</v>
      </c>
      <c r="G59" s="2" t="str">
        <f>HYPERLINK("http://www.airitibooks.com/Detail/Detail?PublicationID=P20150624192", "http://www.airitibooks.com/Detail/Detail?PublicationID=P20150624192")</f>
        <v>http://www.airitibooks.com/Detail/Detail?PublicationID=P20150624192</v>
      </c>
      <c r="H59" s="11"/>
      <c r="I59" s="11"/>
      <c r="J59" s="11"/>
    </row>
    <row r="60" spans="1:10" ht="38.25" customHeight="1" x14ac:dyDescent="0.25">
      <c r="A60" s="3" t="s">
        <v>188</v>
      </c>
      <c r="B60" s="1" t="s">
        <v>189</v>
      </c>
      <c r="C60" s="1" t="s">
        <v>190</v>
      </c>
      <c r="D60" s="1" t="s">
        <v>191</v>
      </c>
      <c r="E60" s="1" t="s">
        <v>107</v>
      </c>
      <c r="F60" s="1" t="s">
        <v>24</v>
      </c>
      <c r="G60" s="2" t="str">
        <f>HYPERLINK("http://www.airitibooks.com/Detail/Detail?PublicationID=P20150624252", "http://www.airitibooks.com/Detail/Detail?PublicationID=P20150624252")</f>
        <v>http://www.airitibooks.com/Detail/Detail?PublicationID=P20150624252</v>
      </c>
      <c r="H60" s="11"/>
      <c r="I60" s="11"/>
      <c r="J60" s="11"/>
    </row>
    <row r="61" spans="1:10" ht="39.75" customHeight="1" x14ac:dyDescent="0.25">
      <c r="A61" s="3" t="s">
        <v>192</v>
      </c>
      <c r="B61" s="1" t="s">
        <v>193</v>
      </c>
      <c r="C61" s="1" t="s">
        <v>105</v>
      </c>
      <c r="D61" s="1" t="s">
        <v>194</v>
      </c>
      <c r="E61" s="1" t="s">
        <v>159</v>
      </c>
      <c r="F61" s="1" t="s">
        <v>34</v>
      </c>
      <c r="G61" s="2" t="str">
        <f>HYPERLINK("http://www.airitibooks.com/Detail/Detail?PublicationID=P20150625025", "http://www.airitibooks.com/Detail/Detail?PublicationID=P20150625025")</f>
        <v>http://www.airitibooks.com/Detail/Detail?PublicationID=P20150625025</v>
      </c>
      <c r="H61" s="11"/>
      <c r="I61" s="11"/>
      <c r="J61" s="11"/>
    </row>
    <row r="62" spans="1:10" ht="21" customHeight="1" x14ac:dyDescent="0.25">
      <c r="A62" s="3" t="s">
        <v>195</v>
      </c>
      <c r="B62" s="1" t="s">
        <v>196</v>
      </c>
      <c r="C62" s="1" t="s">
        <v>197</v>
      </c>
      <c r="D62" s="1" t="s">
        <v>198</v>
      </c>
      <c r="E62" s="1" t="s">
        <v>101</v>
      </c>
      <c r="F62" s="1" t="s">
        <v>143</v>
      </c>
      <c r="G62" s="2" t="str">
        <f>HYPERLINK("http://www.airitibooks.com/Detail/Detail?PublicationID=P20150810058", "http://www.airitibooks.com/Detail/Detail?PublicationID=P20150810058")</f>
        <v>http://www.airitibooks.com/Detail/Detail?PublicationID=P20150810058</v>
      </c>
      <c r="H62" s="11"/>
      <c r="I62" s="11"/>
      <c r="J62" s="11"/>
    </row>
    <row r="63" spans="1:10" ht="21" customHeight="1" x14ac:dyDescent="0.25">
      <c r="A63" s="3" t="s">
        <v>199</v>
      </c>
      <c r="B63" s="1" t="s">
        <v>200</v>
      </c>
      <c r="C63" s="1" t="s">
        <v>130</v>
      </c>
      <c r="D63" s="1" t="s">
        <v>201</v>
      </c>
      <c r="E63" s="1" t="s">
        <v>107</v>
      </c>
      <c r="F63" s="1" t="s">
        <v>102</v>
      </c>
      <c r="G63" s="2" t="str">
        <f>HYPERLINK("http://www.airitibooks.com/Detail/Detail?PublicationID=P20150820179", "http://www.airitibooks.com/Detail/Detail?PublicationID=P20150820179")</f>
        <v>http://www.airitibooks.com/Detail/Detail?PublicationID=P20150820179</v>
      </c>
      <c r="H63" s="11"/>
      <c r="I63" s="11"/>
      <c r="J63" s="11"/>
    </row>
    <row r="64" spans="1:10" ht="21" customHeight="1" x14ac:dyDescent="0.25">
      <c r="A64" s="3" t="s">
        <v>202</v>
      </c>
      <c r="B64" s="1" t="s">
        <v>203</v>
      </c>
      <c r="C64" s="1" t="s">
        <v>130</v>
      </c>
      <c r="D64" s="1" t="s">
        <v>204</v>
      </c>
      <c r="E64" s="1" t="s">
        <v>107</v>
      </c>
      <c r="F64" s="1" t="s">
        <v>29</v>
      </c>
      <c r="G64" s="2" t="str">
        <f>HYPERLINK("http://www.airitibooks.com/Detail/Detail?PublicationID=P20150820180", "http://www.airitibooks.com/Detail/Detail?PublicationID=P20150820180")</f>
        <v>http://www.airitibooks.com/Detail/Detail?PublicationID=P20150820180</v>
      </c>
      <c r="H64" s="11"/>
      <c r="I64" s="11"/>
      <c r="J64" s="11"/>
    </row>
    <row r="65" spans="1:10" ht="21" customHeight="1" x14ac:dyDescent="0.25">
      <c r="A65" s="3" t="s">
        <v>205</v>
      </c>
      <c r="B65" s="1" t="s">
        <v>206</v>
      </c>
      <c r="C65" s="1" t="s">
        <v>183</v>
      </c>
      <c r="D65" s="1" t="s">
        <v>207</v>
      </c>
      <c r="E65" s="1" t="s">
        <v>159</v>
      </c>
      <c r="F65" s="1" t="s">
        <v>34</v>
      </c>
      <c r="G65" s="2" t="str">
        <f>HYPERLINK("http://www.airitibooks.com/Detail/Detail?PublicationID=P20151027098", "http://www.airitibooks.com/Detail/Detail?PublicationID=P20151027098")</f>
        <v>http://www.airitibooks.com/Detail/Detail?PublicationID=P20151027098</v>
      </c>
      <c r="H65" s="11"/>
      <c r="I65" s="11"/>
      <c r="J65" s="11"/>
    </row>
    <row r="66" spans="1:10" ht="21" customHeight="1" x14ac:dyDescent="0.25">
      <c r="A66" s="3" t="s">
        <v>208</v>
      </c>
      <c r="B66" s="1" t="s">
        <v>209</v>
      </c>
      <c r="C66" s="1" t="s">
        <v>210</v>
      </c>
      <c r="D66" s="1" t="s">
        <v>211</v>
      </c>
      <c r="E66" s="1" t="s">
        <v>159</v>
      </c>
      <c r="F66" s="1" t="s">
        <v>24</v>
      </c>
      <c r="G66" s="2" t="str">
        <f>HYPERLINK("http://www.airitibooks.com/Detail/Detail?PublicationID=P20151204045", "http://www.airitibooks.com/Detail/Detail?PublicationID=P20151204045")</f>
        <v>http://www.airitibooks.com/Detail/Detail?PublicationID=P20151204045</v>
      </c>
      <c r="H66" s="11"/>
      <c r="I66" s="11"/>
      <c r="J66" s="11"/>
    </row>
    <row r="67" spans="1:10" ht="21" customHeight="1" x14ac:dyDescent="0.25">
      <c r="A67" s="3" t="s">
        <v>212</v>
      </c>
      <c r="B67" s="1" t="s">
        <v>213</v>
      </c>
      <c r="C67" s="1" t="s">
        <v>210</v>
      </c>
      <c r="D67" s="1" t="s">
        <v>211</v>
      </c>
      <c r="E67" s="1" t="s">
        <v>159</v>
      </c>
      <c r="F67" s="1" t="s">
        <v>24</v>
      </c>
      <c r="G67" s="2" t="str">
        <f>HYPERLINK("http://www.airitibooks.com/Detail/Detail?PublicationID=P20151204048", "http://www.airitibooks.com/Detail/Detail?PublicationID=P20151204048")</f>
        <v>http://www.airitibooks.com/Detail/Detail?PublicationID=P20151204048</v>
      </c>
      <c r="H67" s="11"/>
      <c r="I67" s="11"/>
      <c r="J67" s="11"/>
    </row>
    <row r="68" spans="1:10" ht="21" customHeight="1" x14ac:dyDescent="0.25">
      <c r="A68" s="3" t="s">
        <v>214</v>
      </c>
      <c r="B68" s="1" t="s">
        <v>215</v>
      </c>
      <c r="C68" s="1" t="s">
        <v>216</v>
      </c>
      <c r="D68" s="1" t="s">
        <v>217</v>
      </c>
      <c r="E68" s="1" t="s">
        <v>159</v>
      </c>
      <c r="F68" s="1" t="s">
        <v>143</v>
      </c>
      <c r="G68" s="2" t="str">
        <f>HYPERLINK("http://www.airitibooks.com/Detail/Detail?PublicationID=P20160224026", "http://www.airitibooks.com/Detail/Detail?PublicationID=P20160224026")</f>
        <v>http://www.airitibooks.com/Detail/Detail?PublicationID=P20160224026</v>
      </c>
      <c r="H68" s="11"/>
      <c r="I68" s="11"/>
      <c r="J68" s="11"/>
    </row>
    <row r="69" spans="1:10" ht="21" customHeight="1" x14ac:dyDescent="0.25">
      <c r="A69" s="3" t="s">
        <v>218</v>
      </c>
      <c r="B69" s="1" t="s">
        <v>219</v>
      </c>
      <c r="C69" s="1" t="s">
        <v>190</v>
      </c>
      <c r="D69" s="1" t="s">
        <v>220</v>
      </c>
      <c r="E69" s="1" t="s">
        <v>159</v>
      </c>
      <c r="F69" s="1" t="s">
        <v>24</v>
      </c>
      <c r="G69" s="2" t="str">
        <f>HYPERLINK("http://www.airitibooks.com/Detail/Detail?PublicationID=P20160224045", "http://www.airitibooks.com/Detail/Detail?PublicationID=P20160224045")</f>
        <v>http://www.airitibooks.com/Detail/Detail?PublicationID=P20160224045</v>
      </c>
      <c r="H69" s="11"/>
      <c r="I69" s="11"/>
      <c r="J69" s="11"/>
    </row>
    <row r="70" spans="1:10" ht="21" customHeight="1" x14ac:dyDescent="0.25">
      <c r="A70" s="3" t="s">
        <v>221</v>
      </c>
      <c r="B70" s="1" t="s">
        <v>222</v>
      </c>
      <c r="C70" s="1" t="s">
        <v>223</v>
      </c>
      <c r="D70" s="1" t="s">
        <v>224</v>
      </c>
      <c r="E70" s="1" t="s">
        <v>159</v>
      </c>
      <c r="F70" s="1" t="s">
        <v>24</v>
      </c>
      <c r="G70" s="2" t="str">
        <f>HYPERLINK("http://www.airitibooks.com/Detail/Detail?PublicationID=P20160226048", "http://www.airitibooks.com/Detail/Detail?PublicationID=P20160226048")</f>
        <v>http://www.airitibooks.com/Detail/Detail?PublicationID=P20160226048</v>
      </c>
      <c r="H70" s="11"/>
      <c r="I70" s="11"/>
      <c r="J70" s="11"/>
    </row>
    <row r="71" spans="1:10" ht="21" customHeight="1" x14ac:dyDescent="0.25">
      <c r="A71" s="3" t="s">
        <v>35</v>
      </c>
      <c r="B71" s="1" t="s">
        <v>225</v>
      </c>
      <c r="C71" s="1" t="s">
        <v>37</v>
      </c>
      <c r="D71" s="1" t="s">
        <v>14</v>
      </c>
      <c r="E71" s="1" t="s">
        <v>226</v>
      </c>
      <c r="F71" s="1" t="s">
        <v>39</v>
      </c>
      <c r="G71" s="2" t="str">
        <f>HYPERLINK("http://www.airitibooks.com/Detail/Detail?PublicationID=P20160315001", "http://www.airitibooks.com/Detail/Detail?PublicationID=P20160315001")</f>
        <v>http://www.airitibooks.com/Detail/Detail?PublicationID=P20160315001</v>
      </c>
      <c r="H71" s="11"/>
      <c r="I71" s="11"/>
      <c r="J71" s="11"/>
    </row>
    <row r="72" spans="1:10" ht="21" customHeight="1" x14ac:dyDescent="0.25">
      <c r="A72" s="3" t="s">
        <v>35</v>
      </c>
      <c r="B72" s="1" t="s">
        <v>227</v>
      </c>
      <c r="C72" s="1" t="s">
        <v>37</v>
      </c>
      <c r="D72" s="1" t="s">
        <v>14</v>
      </c>
      <c r="E72" s="1" t="s">
        <v>228</v>
      </c>
      <c r="F72" s="1" t="s">
        <v>39</v>
      </c>
      <c r="G72" s="2" t="str">
        <f>HYPERLINK("http://www.airitibooks.com/Detail/Detail?PublicationID=P20160315002", "http://www.airitibooks.com/Detail/Detail?PublicationID=P20160315002")</f>
        <v>http://www.airitibooks.com/Detail/Detail?PublicationID=P20160315002</v>
      </c>
      <c r="H72" s="11"/>
      <c r="I72" s="11"/>
      <c r="J72" s="11"/>
    </row>
    <row r="73" spans="1:10" ht="21" customHeight="1" x14ac:dyDescent="0.25">
      <c r="A73" s="3" t="s">
        <v>35</v>
      </c>
      <c r="B73" s="1" t="s">
        <v>229</v>
      </c>
      <c r="C73" s="1" t="s">
        <v>37</v>
      </c>
      <c r="D73" s="1" t="s">
        <v>14</v>
      </c>
      <c r="E73" s="1" t="s">
        <v>230</v>
      </c>
      <c r="F73" s="1" t="s">
        <v>39</v>
      </c>
      <c r="G73" s="2" t="str">
        <f>HYPERLINK("http://www.airitibooks.com/Detail/Detail?PublicationID=P20160315004", "http://www.airitibooks.com/Detail/Detail?PublicationID=P20160315004")</f>
        <v>http://www.airitibooks.com/Detail/Detail?PublicationID=P20160315004</v>
      </c>
      <c r="H73" s="11"/>
      <c r="I73" s="11"/>
      <c r="J73" s="11"/>
    </row>
    <row r="74" spans="1:10" ht="21" customHeight="1" x14ac:dyDescent="0.25">
      <c r="A74" s="3" t="s">
        <v>35</v>
      </c>
      <c r="B74" s="1" t="s">
        <v>231</v>
      </c>
      <c r="C74" s="1" t="s">
        <v>37</v>
      </c>
      <c r="D74" s="1" t="s">
        <v>14</v>
      </c>
      <c r="E74" s="1" t="s">
        <v>232</v>
      </c>
      <c r="F74" s="1" t="s">
        <v>39</v>
      </c>
      <c r="G74" s="2" t="str">
        <f>HYPERLINK("http://www.airitibooks.com/Detail/Detail?PublicationID=P20160315005", "http://www.airitibooks.com/Detail/Detail?PublicationID=P20160315005")</f>
        <v>http://www.airitibooks.com/Detail/Detail?PublicationID=P20160315005</v>
      </c>
      <c r="H74" s="11"/>
      <c r="I74" s="11"/>
      <c r="J74" s="11"/>
    </row>
    <row r="75" spans="1:10" ht="21" customHeight="1" x14ac:dyDescent="0.25">
      <c r="A75" s="3" t="s">
        <v>35</v>
      </c>
      <c r="B75" s="1" t="s">
        <v>233</v>
      </c>
      <c r="C75" s="1" t="s">
        <v>37</v>
      </c>
      <c r="D75" s="1" t="s">
        <v>14</v>
      </c>
      <c r="E75" s="1" t="s">
        <v>234</v>
      </c>
      <c r="F75" s="1" t="s">
        <v>39</v>
      </c>
      <c r="G75" s="2" t="str">
        <f>HYPERLINK("http://www.airitibooks.com/Detail/Detail?PublicationID=P20160315006", "http://www.airitibooks.com/Detail/Detail?PublicationID=P20160315006")</f>
        <v>http://www.airitibooks.com/Detail/Detail?PublicationID=P20160315006</v>
      </c>
      <c r="H75" s="11"/>
      <c r="I75" s="11"/>
      <c r="J75" s="11"/>
    </row>
    <row r="76" spans="1:10" ht="21" customHeight="1" x14ac:dyDescent="0.25">
      <c r="A76" s="3" t="s">
        <v>35</v>
      </c>
      <c r="B76" s="1" t="s">
        <v>235</v>
      </c>
      <c r="C76" s="1" t="s">
        <v>37</v>
      </c>
      <c r="D76" s="1" t="s">
        <v>14</v>
      </c>
      <c r="E76" s="1" t="s">
        <v>236</v>
      </c>
      <c r="F76" s="1" t="s">
        <v>39</v>
      </c>
      <c r="G76" s="2" t="str">
        <f>HYPERLINK("http://www.airitibooks.com/Detail/Detail?PublicationID=P20160315007", "http://www.airitibooks.com/Detail/Detail?PublicationID=P20160315007")</f>
        <v>http://www.airitibooks.com/Detail/Detail?PublicationID=P20160315007</v>
      </c>
      <c r="H76" s="11"/>
      <c r="I76" s="11"/>
      <c r="J76" s="11"/>
    </row>
    <row r="77" spans="1:10" ht="21" customHeight="1" x14ac:dyDescent="0.25">
      <c r="A77" s="3" t="s">
        <v>35</v>
      </c>
      <c r="B77" s="1" t="s">
        <v>237</v>
      </c>
      <c r="C77" s="1" t="s">
        <v>37</v>
      </c>
      <c r="D77" s="1" t="s">
        <v>14</v>
      </c>
      <c r="E77" s="1" t="s">
        <v>238</v>
      </c>
      <c r="F77" s="1" t="s">
        <v>39</v>
      </c>
      <c r="G77" s="2" t="str">
        <f>HYPERLINK("http://www.airitibooks.com/Detail/Detail?PublicationID=P20160315008", "http://www.airitibooks.com/Detail/Detail?PublicationID=P20160315008")</f>
        <v>http://www.airitibooks.com/Detail/Detail?PublicationID=P20160315008</v>
      </c>
      <c r="H77" s="11"/>
      <c r="I77" s="11"/>
      <c r="J77" s="11"/>
    </row>
    <row r="78" spans="1:10" ht="21" customHeight="1" x14ac:dyDescent="0.25">
      <c r="A78" s="3" t="s">
        <v>35</v>
      </c>
      <c r="B78" s="1" t="s">
        <v>239</v>
      </c>
      <c r="C78" s="1" t="s">
        <v>37</v>
      </c>
      <c r="D78" s="1" t="s">
        <v>14</v>
      </c>
      <c r="E78" s="1" t="s">
        <v>240</v>
      </c>
      <c r="F78" s="1" t="s">
        <v>39</v>
      </c>
      <c r="G78" s="2" t="str">
        <f>HYPERLINK("http://www.airitibooks.com/Detail/Detail?PublicationID=P20160315009", "http://www.airitibooks.com/Detail/Detail?PublicationID=P20160315009")</f>
        <v>http://www.airitibooks.com/Detail/Detail?PublicationID=P20160315009</v>
      </c>
      <c r="H78" s="11"/>
      <c r="I78" s="11"/>
      <c r="J78" s="11"/>
    </row>
    <row r="79" spans="1:10" ht="21" customHeight="1" x14ac:dyDescent="0.25">
      <c r="A79" s="3" t="s">
        <v>35</v>
      </c>
      <c r="B79" s="1" t="s">
        <v>241</v>
      </c>
      <c r="C79" s="1" t="s">
        <v>37</v>
      </c>
      <c r="D79" s="1" t="s">
        <v>14</v>
      </c>
      <c r="E79" s="1" t="s">
        <v>242</v>
      </c>
      <c r="F79" s="1" t="s">
        <v>39</v>
      </c>
      <c r="G79" s="2" t="str">
        <f>HYPERLINK("http://www.airitibooks.com/Detail/Detail?PublicationID=P20160315010", "http://www.airitibooks.com/Detail/Detail?PublicationID=P20160315010")</f>
        <v>http://www.airitibooks.com/Detail/Detail?PublicationID=P20160315010</v>
      </c>
      <c r="H79" s="11"/>
      <c r="I79" s="11"/>
      <c r="J79" s="11"/>
    </row>
    <row r="80" spans="1:10" ht="21" customHeight="1" x14ac:dyDescent="0.25">
      <c r="A80" s="3" t="s">
        <v>35</v>
      </c>
      <c r="B80" s="1" t="s">
        <v>243</v>
      </c>
      <c r="C80" s="1" t="s">
        <v>37</v>
      </c>
      <c r="D80" s="1" t="s">
        <v>14</v>
      </c>
      <c r="E80" s="1" t="s">
        <v>244</v>
      </c>
      <c r="F80" s="1" t="s">
        <v>39</v>
      </c>
      <c r="G80" s="2" t="str">
        <f>HYPERLINK("http://www.airitibooks.com/Detail/Detail?PublicationID=P20160315011", "http://www.airitibooks.com/Detail/Detail?PublicationID=P20160315011")</f>
        <v>http://www.airitibooks.com/Detail/Detail?PublicationID=P20160315011</v>
      </c>
      <c r="H80" s="11"/>
      <c r="I80" s="11"/>
      <c r="J80" s="11"/>
    </row>
    <row r="81" spans="1:10" ht="21" customHeight="1" x14ac:dyDescent="0.25">
      <c r="A81" s="3" t="s">
        <v>35</v>
      </c>
      <c r="B81" s="1" t="s">
        <v>245</v>
      </c>
      <c r="C81" s="1" t="s">
        <v>37</v>
      </c>
      <c r="D81" s="1" t="s">
        <v>14</v>
      </c>
      <c r="E81" s="1" t="s">
        <v>246</v>
      </c>
      <c r="F81" s="1" t="s">
        <v>39</v>
      </c>
      <c r="G81" s="2" t="str">
        <f>HYPERLINK("http://www.airitibooks.com/Detail/Detail?PublicationID=P20160315012", "http://www.airitibooks.com/Detail/Detail?PublicationID=P20160315012")</f>
        <v>http://www.airitibooks.com/Detail/Detail?PublicationID=P20160315012</v>
      </c>
      <c r="H81" s="11"/>
      <c r="I81" s="11"/>
      <c r="J81" s="11"/>
    </row>
    <row r="82" spans="1:10" ht="21" customHeight="1" x14ac:dyDescent="0.25">
      <c r="A82" s="3" t="s">
        <v>35</v>
      </c>
      <c r="B82" s="1" t="s">
        <v>247</v>
      </c>
      <c r="C82" s="1" t="s">
        <v>37</v>
      </c>
      <c r="D82" s="1" t="s">
        <v>14</v>
      </c>
      <c r="E82" s="1" t="s">
        <v>248</v>
      </c>
      <c r="F82" s="1" t="s">
        <v>39</v>
      </c>
      <c r="G82" s="2" t="str">
        <f>HYPERLINK("http://www.airitibooks.com/Detail/Detail?PublicationID=P20160315013", "http://www.airitibooks.com/Detail/Detail?PublicationID=P20160315013")</f>
        <v>http://www.airitibooks.com/Detail/Detail?PublicationID=P20160315013</v>
      </c>
      <c r="H82" s="11"/>
      <c r="I82" s="11"/>
      <c r="J82" s="11"/>
    </row>
    <row r="83" spans="1:10" ht="21" customHeight="1" x14ac:dyDescent="0.25">
      <c r="A83" s="3" t="s">
        <v>249</v>
      </c>
      <c r="B83" s="1" t="s">
        <v>250</v>
      </c>
      <c r="C83" s="1" t="s">
        <v>251</v>
      </c>
      <c r="D83" s="1" t="s">
        <v>252</v>
      </c>
      <c r="E83" s="1" t="s">
        <v>159</v>
      </c>
      <c r="F83" s="1" t="s">
        <v>102</v>
      </c>
      <c r="G83" s="2" t="str">
        <f>HYPERLINK("http://www.airitibooks.com/Detail/Detail?PublicationID=P20160315240", "http://www.airitibooks.com/Detail/Detail?PublicationID=P20160315240")</f>
        <v>http://www.airitibooks.com/Detail/Detail?PublicationID=P20160315240</v>
      </c>
      <c r="H83" s="11"/>
      <c r="I83" s="11"/>
      <c r="J83" s="11"/>
    </row>
    <row r="84" spans="1:10" ht="21" customHeight="1" x14ac:dyDescent="0.25">
      <c r="A84" s="3" t="s">
        <v>253</v>
      </c>
      <c r="B84" s="1" t="s">
        <v>254</v>
      </c>
      <c r="C84" s="1" t="s">
        <v>251</v>
      </c>
      <c r="D84" s="1" t="s">
        <v>252</v>
      </c>
      <c r="E84" s="1" t="s">
        <v>159</v>
      </c>
      <c r="F84" s="1" t="s">
        <v>102</v>
      </c>
      <c r="G84" s="2" t="str">
        <f>HYPERLINK("http://www.airitibooks.com/Detail/Detail?PublicationID=P20160315241", "http://www.airitibooks.com/Detail/Detail?PublicationID=P20160315241")</f>
        <v>http://www.airitibooks.com/Detail/Detail?PublicationID=P20160315241</v>
      </c>
      <c r="H84" s="11"/>
      <c r="I84" s="11"/>
      <c r="J84" s="11"/>
    </row>
    <row r="85" spans="1:10" ht="21" customHeight="1" x14ac:dyDescent="0.25">
      <c r="A85" s="3" t="s">
        <v>255</v>
      </c>
      <c r="B85" s="1" t="s">
        <v>256</v>
      </c>
      <c r="C85" s="1" t="s">
        <v>257</v>
      </c>
      <c r="D85" s="1" t="s">
        <v>258</v>
      </c>
      <c r="E85" s="1" t="s">
        <v>159</v>
      </c>
      <c r="F85" s="1" t="s">
        <v>102</v>
      </c>
      <c r="G85" s="2" t="str">
        <f>HYPERLINK("http://www.airitibooks.com/Detail/Detail?PublicationID=P20160315246", "http://www.airitibooks.com/Detail/Detail?PublicationID=P20160315246")</f>
        <v>http://www.airitibooks.com/Detail/Detail?PublicationID=P20160315246</v>
      </c>
      <c r="H85" s="11"/>
      <c r="I85" s="11"/>
      <c r="J85" s="11"/>
    </row>
    <row r="86" spans="1:10" ht="43.5" customHeight="1" x14ac:dyDescent="0.25">
      <c r="A86" s="3" t="s">
        <v>259</v>
      </c>
      <c r="B86" s="1" t="s">
        <v>260</v>
      </c>
      <c r="C86" s="1" t="s">
        <v>261</v>
      </c>
      <c r="D86" s="1" t="s">
        <v>262</v>
      </c>
      <c r="E86" s="1" t="s">
        <v>263</v>
      </c>
      <c r="F86" s="1" t="s">
        <v>34</v>
      </c>
      <c r="G86" s="2" t="str">
        <f>HYPERLINK("http://www.airitibooks.com/Detail/Detail?PublicationID=P20160315271", "http://www.airitibooks.com/Detail/Detail?PublicationID=P20160315271")</f>
        <v>http://www.airitibooks.com/Detail/Detail?PublicationID=P20160315271</v>
      </c>
      <c r="H86" s="11"/>
      <c r="I86" s="11"/>
      <c r="J86" s="11"/>
    </row>
    <row r="87" spans="1:10" ht="36" customHeight="1" x14ac:dyDescent="0.25">
      <c r="A87" s="3" t="s">
        <v>264</v>
      </c>
      <c r="B87" s="1" t="s">
        <v>265</v>
      </c>
      <c r="C87" s="1" t="s">
        <v>130</v>
      </c>
      <c r="D87" s="1" t="s">
        <v>266</v>
      </c>
      <c r="E87" s="1" t="s">
        <v>159</v>
      </c>
      <c r="F87" s="1" t="s">
        <v>102</v>
      </c>
      <c r="G87" s="2" t="str">
        <f>HYPERLINK("http://www.airitibooks.com/Detail/Detail?PublicationID=P20160319130", "http://www.airitibooks.com/Detail/Detail?PublicationID=P20160319130")</f>
        <v>http://www.airitibooks.com/Detail/Detail?PublicationID=P20160319130</v>
      </c>
      <c r="H87" s="11"/>
      <c r="I87" s="11"/>
      <c r="J87" s="11"/>
    </row>
    <row r="88" spans="1:10" ht="21" customHeight="1" x14ac:dyDescent="0.25">
      <c r="A88" s="3" t="s">
        <v>267</v>
      </c>
      <c r="B88" s="1" t="s">
        <v>268</v>
      </c>
      <c r="C88" s="1" t="s">
        <v>210</v>
      </c>
      <c r="D88" s="1" t="s">
        <v>269</v>
      </c>
      <c r="E88" s="1" t="s">
        <v>263</v>
      </c>
      <c r="F88" s="1" t="s">
        <v>24</v>
      </c>
      <c r="G88" s="2" t="str">
        <f>HYPERLINK("http://www.airitibooks.com/Detail/Detail?PublicationID=P20160421134", "http://www.airitibooks.com/Detail/Detail?PublicationID=P20160421134")</f>
        <v>http://www.airitibooks.com/Detail/Detail?PublicationID=P20160421134</v>
      </c>
      <c r="H88" s="11"/>
      <c r="I88" s="11"/>
      <c r="J88" s="11"/>
    </row>
    <row r="89" spans="1:10" ht="21" customHeight="1" x14ac:dyDescent="0.25">
      <c r="A89" s="3" t="s">
        <v>270</v>
      </c>
      <c r="B89" s="1" t="s">
        <v>271</v>
      </c>
      <c r="C89" s="1" t="s">
        <v>118</v>
      </c>
      <c r="D89" s="1" t="s">
        <v>272</v>
      </c>
      <c r="E89" s="1" t="s">
        <v>159</v>
      </c>
      <c r="F89" s="1" t="s">
        <v>24</v>
      </c>
      <c r="G89" s="2" t="str">
        <f>HYPERLINK("http://www.airitibooks.com/Detail/Detail?PublicationID=P20160421149", "http://www.airitibooks.com/Detail/Detail?PublicationID=P20160421149")</f>
        <v>http://www.airitibooks.com/Detail/Detail?PublicationID=P20160421149</v>
      </c>
      <c r="H89" s="11"/>
      <c r="I89" s="11"/>
      <c r="J89" s="11"/>
    </row>
    <row r="90" spans="1:10" ht="21" customHeight="1" x14ac:dyDescent="0.25">
      <c r="A90" s="3" t="s">
        <v>273</v>
      </c>
      <c r="B90" s="1" t="s">
        <v>274</v>
      </c>
      <c r="C90" s="1" t="s">
        <v>275</v>
      </c>
      <c r="D90" s="1" t="s">
        <v>276</v>
      </c>
      <c r="E90" s="1" t="s">
        <v>263</v>
      </c>
      <c r="F90" s="1" t="s">
        <v>24</v>
      </c>
      <c r="G90" s="2" t="str">
        <f>HYPERLINK("http://www.airitibooks.com/Detail/Detail?PublicationID=P20160422018", "http://www.airitibooks.com/Detail/Detail?PublicationID=P20160422018")</f>
        <v>http://www.airitibooks.com/Detail/Detail?PublicationID=P20160422018</v>
      </c>
      <c r="H90" s="11"/>
      <c r="I90" s="11"/>
      <c r="J90" s="11"/>
    </row>
    <row r="91" spans="1:10" ht="38.25" customHeight="1" x14ac:dyDescent="0.25">
      <c r="A91" s="3" t="s">
        <v>277</v>
      </c>
      <c r="B91" s="1" t="s">
        <v>278</v>
      </c>
      <c r="C91" s="1" t="s">
        <v>130</v>
      </c>
      <c r="D91" s="1" t="s">
        <v>131</v>
      </c>
      <c r="E91" s="1" t="s">
        <v>107</v>
      </c>
      <c r="F91" s="1" t="s">
        <v>102</v>
      </c>
      <c r="G91" s="2" t="str">
        <f>HYPERLINK("http://www.airitibooks.com/Detail/Detail?PublicationID=P20160602082", "http://www.airitibooks.com/Detail/Detail?PublicationID=P20160602082")</f>
        <v>http://www.airitibooks.com/Detail/Detail?PublicationID=P20160602082</v>
      </c>
      <c r="H91" s="11"/>
      <c r="I91" s="11"/>
      <c r="J91" s="11"/>
    </row>
    <row r="92" spans="1:10" ht="21" customHeight="1" x14ac:dyDescent="0.25">
      <c r="A92" s="3" t="s">
        <v>279</v>
      </c>
      <c r="B92" s="1" t="s">
        <v>280</v>
      </c>
      <c r="C92" s="1" t="s">
        <v>197</v>
      </c>
      <c r="D92" s="1" t="s">
        <v>281</v>
      </c>
      <c r="E92" s="1" t="s">
        <v>101</v>
      </c>
      <c r="F92" s="1" t="s">
        <v>102</v>
      </c>
      <c r="G92" s="2" t="str">
        <f>HYPERLINK("http://www.airitibooks.com/Detail/Detail?PublicationID=P20160623159", "http://www.airitibooks.com/Detail/Detail?PublicationID=P20160623159")</f>
        <v>http://www.airitibooks.com/Detail/Detail?PublicationID=P20160623159</v>
      </c>
      <c r="H92" s="11"/>
      <c r="I92" s="11"/>
      <c r="J92" s="11"/>
    </row>
    <row r="93" spans="1:10" ht="46.5" customHeight="1" x14ac:dyDescent="0.25">
      <c r="A93" s="3" t="s">
        <v>282</v>
      </c>
      <c r="B93" s="1" t="s">
        <v>283</v>
      </c>
      <c r="C93" s="1" t="s">
        <v>284</v>
      </c>
      <c r="D93" s="1" t="s">
        <v>285</v>
      </c>
      <c r="E93" s="1" t="s">
        <v>159</v>
      </c>
      <c r="F93" s="1" t="s">
        <v>143</v>
      </c>
      <c r="G93" s="2" t="str">
        <f>HYPERLINK("http://www.airitibooks.com/Detail/Detail?PublicationID=P20160715074", "http://www.airitibooks.com/Detail/Detail?PublicationID=P20160715074")</f>
        <v>http://www.airitibooks.com/Detail/Detail?PublicationID=P20160715074</v>
      </c>
      <c r="H93" s="11"/>
      <c r="I93" s="11"/>
      <c r="J93" s="11"/>
    </row>
    <row r="94" spans="1:10" ht="21" customHeight="1" x14ac:dyDescent="0.25">
      <c r="A94" s="3" t="s">
        <v>286</v>
      </c>
      <c r="B94" s="1" t="s">
        <v>287</v>
      </c>
      <c r="C94" s="1" t="s">
        <v>134</v>
      </c>
      <c r="D94" s="1" t="s">
        <v>288</v>
      </c>
      <c r="E94" s="1" t="s">
        <v>159</v>
      </c>
      <c r="F94" s="1" t="s">
        <v>102</v>
      </c>
      <c r="G94" s="2" t="str">
        <f>HYPERLINK("http://www.airitibooks.com/Detail/Detail?PublicationID=P20160715079", "http://www.airitibooks.com/Detail/Detail?PublicationID=P20160715079")</f>
        <v>http://www.airitibooks.com/Detail/Detail?PublicationID=P20160715079</v>
      </c>
      <c r="H94" s="11"/>
      <c r="I94" s="11"/>
      <c r="J94" s="11"/>
    </row>
    <row r="95" spans="1:10" ht="21" customHeight="1" x14ac:dyDescent="0.25">
      <c r="A95" s="3" t="s">
        <v>289</v>
      </c>
      <c r="B95" s="1" t="s">
        <v>290</v>
      </c>
      <c r="C95" s="1" t="s">
        <v>134</v>
      </c>
      <c r="D95" s="1" t="s">
        <v>291</v>
      </c>
      <c r="E95" s="1" t="s">
        <v>159</v>
      </c>
      <c r="F95" s="1" t="s">
        <v>29</v>
      </c>
      <c r="G95" s="2" t="str">
        <f>HYPERLINK("http://www.airitibooks.com/Detail/Detail?PublicationID=P20160715087", "http://www.airitibooks.com/Detail/Detail?PublicationID=P20160715087")</f>
        <v>http://www.airitibooks.com/Detail/Detail?PublicationID=P20160715087</v>
      </c>
      <c r="H95" s="11"/>
      <c r="I95" s="11"/>
      <c r="J95" s="11"/>
    </row>
    <row r="96" spans="1:10" ht="21" customHeight="1" x14ac:dyDescent="0.25">
      <c r="A96" s="3" t="s">
        <v>292</v>
      </c>
      <c r="B96" s="1" t="s">
        <v>293</v>
      </c>
      <c r="C96" s="1" t="s">
        <v>294</v>
      </c>
      <c r="D96" s="1" t="s">
        <v>173</v>
      </c>
      <c r="E96" s="1" t="s">
        <v>263</v>
      </c>
      <c r="F96" s="1" t="s">
        <v>29</v>
      </c>
      <c r="G96" s="2" t="str">
        <f>HYPERLINK("http://www.airitibooks.com/Detail/Detail?PublicationID=P20160715153", "http://www.airitibooks.com/Detail/Detail?PublicationID=P20160715153")</f>
        <v>http://www.airitibooks.com/Detail/Detail?PublicationID=P20160715153</v>
      </c>
      <c r="H96" s="11"/>
      <c r="I96" s="11"/>
      <c r="J96" s="11"/>
    </row>
    <row r="97" spans="1:10" ht="44.25" customHeight="1" x14ac:dyDescent="0.25">
      <c r="A97" s="3" t="s">
        <v>295</v>
      </c>
      <c r="B97" s="1" t="s">
        <v>296</v>
      </c>
      <c r="C97" s="1" t="s">
        <v>297</v>
      </c>
      <c r="D97" s="1" t="s">
        <v>298</v>
      </c>
      <c r="E97" s="1" t="s">
        <v>263</v>
      </c>
      <c r="F97" s="1" t="s">
        <v>96</v>
      </c>
      <c r="G97" s="2" t="str">
        <f>HYPERLINK("http://www.airitibooks.com/Detail/Detail?PublicationID=P20160715159", "http://www.airitibooks.com/Detail/Detail?PublicationID=P20160715159")</f>
        <v>http://www.airitibooks.com/Detail/Detail?PublicationID=P20160715159</v>
      </c>
      <c r="H97" s="11"/>
      <c r="I97" s="11"/>
      <c r="J97" s="11"/>
    </row>
    <row r="98" spans="1:10" ht="44.25" customHeight="1" x14ac:dyDescent="0.25">
      <c r="A98" s="3" t="s">
        <v>299</v>
      </c>
      <c r="B98" s="1" t="s">
        <v>300</v>
      </c>
      <c r="C98" s="1" t="s">
        <v>297</v>
      </c>
      <c r="D98" s="1" t="s">
        <v>301</v>
      </c>
      <c r="E98" s="1" t="s">
        <v>159</v>
      </c>
      <c r="F98" s="1" t="s">
        <v>96</v>
      </c>
      <c r="G98" s="2" t="str">
        <f>HYPERLINK("http://www.airitibooks.com/Detail/Detail?PublicationID=P20160715160", "http://www.airitibooks.com/Detail/Detail?PublicationID=P20160715160")</f>
        <v>http://www.airitibooks.com/Detail/Detail?PublicationID=P20160715160</v>
      </c>
      <c r="H98" s="11"/>
      <c r="I98" s="11"/>
      <c r="J98" s="11"/>
    </row>
    <row r="99" spans="1:10" ht="44.25" customHeight="1" x14ac:dyDescent="0.25">
      <c r="A99" s="3" t="s">
        <v>302</v>
      </c>
      <c r="B99" s="1" t="s">
        <v>303</v>
      </c>
      <c r="C99" s="1" t="s">
        <v>304</v>
      </c>
      <c r="D99" s="1" t="s">
        <v>305</v>
      </c>
      <c r="E99" s="1" t="s">
        <v>159</v>
      </c>
      <c r="F99" s="1" t="s">
        <v>34</v>
      </c>
      <c r="G99" s="2" t="str">
        <f>HYPERLINK("http://www.airitibooks.com/Detail/Detail?PublicationID=P20160715215", "http://www.airitibooks.com/Detail/Detail?PublicationID=P20160715215")</f>
        <v>http://www.airitibooks.com/Detail/Detail?PublicationID=P20160715215</v>
      </c>
      <c r="H99" s="11"/>
      <c r="I99" s="11"/>
      <c r="J99" s="11"/>
    </row>
    <row r="100" spans="1:10" ht="21" customHeight="1" x14ac:dyDescent="0.25">
      <c r="A100" s="3" t="s">
        <v>306</v>
      </c>
      <c r="B100" s="1" t="s">
        <v>307</v>
      </c>
      <c r="C100" s="1" t="s">
        <v>304</v>
      </c>
      <c r="D100" s="1" t="s">
        <v>305</v>
      </c>
      <c r="E100" s="1" t="s">
        <v>159</v>
      </c>
      <c r="F100" s="1" t="s">
        <v>34</v>
      </c>
      <c r="G100" s="2" t="str">
        <f>HYPERLINK("http://www.airitibooks.com/Detail/Detail?PublicationID=P20160715231", "http://www.airitibooks.com/Detail/Detail?PublicationID=P20160715231")</f>
        <v>http://www.airitibooks.com/Detail/Detail?PublicationID=P20160715231</v>
      </c>
      <c r="H100" s="11"/>
      <c r="I100" s="11"/>
      <c r="J100" s="11"/>
    </row>
    <row r="101" spans="1:10" ht="37.5" customHeight="1" x14ac:dyDescent="0.25">
      <c r="A101" s="3" t="s">
        <v>308</v>
      </c>
      <c r="B101" s="1" t="s">
        <v>309</v>
      </c>
      <c r="C101" s="1" t="s">
        <v>310</v>
      </c>
      <c r="D101" s="1" t="s">
        <v>311</v>
      </c>
      <c r="E101" s="1" t="s">
        <v>101</v>
      </c>
      <c r="F101" s="1" t="s">
        <v>102</v>
      </c>
      <c r="G101" s="2" t="str">
        <f>HYPERLINK("http://www.airitibooks.com/Detail/Detail?PublicationID=P20160723079", "http://www.airitibooks.com/Detail/Detail?PublicationID=P20160723079")</f>
        <v>http://www.airitibooks.com/Detail/Detail?PublicationID=P20160723079</v>
      </c>
      <c r="H101" s="11"/>
      <c r="I101" s="11"/>
      <c r="J101" s="11"/>
    </row>
    <row r="102" spans="1:10" ht="21" customHeight="1" x14ac:dyDescent="0.25">
      <c r="A102" s="3" t="s">
        <v>312</v>
      </c>
      <c r="B102" s="1" t="s">
        <v>313</v>
      </c>
      <c r="C102" s="1" t="s">
        <v>179</v>
      </c>
      <c r="D102" s="1" t="s">
        <v>314</v>
      </c>
      <c r="E102" s="1" t="s">
        <v>18</v>
      </c>
      <c r="F102" s="1" t="s">
        <v>29</v>
      </c>
      <c r="G102" s="2" t="str">
        <f>HYPERLINK("http://www.airitibooks.com/Detail/Detail?PublicationID=P20160723104", "http://www.airitibooks.com/Detail/Detail?PublicationID=P20160723104")</f>
        <v>http://www.airitibooks.com/Detail/Detail?PublicationID=P20160723104</v>
      </c>
      <c r="H102" s="11"/>
      <c r="I102" s="11"/>
      <c r="J102" s="11"/>
    </row>
    <row r="103" spans="1:10" ht="21" customHeight="1" x14ac:dyDescent="0.25">
      <c r="A103" s="3" t="s">
        <v>315</v>
      </c>
      <c r="B103" s="1" t="s">
        <v>316</v>
      </c>
      <c r="C103" s="1" t="s">
        <v>197</v>
      </c>
      <c r="D103" s="1" t="s">
        <v>317</v>
      </c>
      <c r="E103" s="1" t="s">
        <v>107</v>
      </c>
      <c r="F103" s="1" t="s">
        <v>102</v>
      </c>
      <c r="G103" s="2" t="str">
        <f>HYPERLINK("http://www.airitibooks.com/Detail/Detail?PublicationID=P20160725255", "http://www.airitibooks.com/Detail/Detail?PublicationID=P20160725255")</f>
        <v>http://www.airitibooks.com/Detail/Detail?PublicationID=P20160725255</v>
      </c>
      <c r="H103" s="11"/>
      <c r="I103" s="11"/>
      <c r="J103" s="11"/>
    </row>
    <row r="104" spans="1:10" ht="21" customHeight="1" x14ac:dyDescent="0.25">
      <c r="A104" s="3" t="s">
        <v>318</v>
      </c>
      <c r="B104" s="1" t="s">
        <v>319</v>
      </c>
      <c r="C104" s="1" t="s">
        <v>320</v>
      </c>
      <c r="D104" s="1" t="s">
        <v>321</v>
      </c>
      <c r="E104" s="1" t="s">
        <v>101</v>
      </c>
      <c r="F104" s="1" t="s">
        <v>143</v>
      </c>
      <c r="G104" s="2" t="str">
        <f>HYPERLINK("http://www.airitibooks.com/Detail/Detail?PublicationID=P20160806094", "http://www.airitibooks.com/Detail/Detail?PublicationID=P20160806094")</f>
        <v>http://www.airitibooks.com/Detail/Detail?PublicationID=P20160806094</v>
      </c>
      <c r="H104" s="11"/>
      <c r="I104" s="11"/>
      <c r="J104" s="11"/>
    </row>
    <row r="105" spans="1:10" ht="21" customHeight="1" x14ac:dyDescent="0.25">
      <c r="A105" s="3" t="s">
        <v>322</v>
      </c>
      <c r="B105" s="1" t="s">
        <v>323</v>
      </c>
      <c r="C105" s="1" t="s">
        <v>320</v>
      </c>
      <c r="D105" s="1" t="s">
        <v>321</v>
      </c>
      <c r="E105" s="1" t="s">
        <v>101</v>
      </c>
      <c r="F105" s="1" t="s">
        <v>143</v>
      </c>
      <c r="G105" s="2" t="str">
        <f>HYPERLINK("http://www.airitibooks.com/Detail/Detail?PublicationID=P20160806107", "http://www.airitibooks.com/Detail/Detail?PublicationID=P20160806107")</f>
        <v>http://www.airitibooks.com/Detail/Detail?PublicationID=P20160806107</v>
      </c>
      <c r="H105" s="11"/>
      <c r="I105" s="11"/>
      <c r="J105" s="11"/>
    </row>
    <row r="106" spans="1:10" ht="21" customHeight="1" x14ac:dyDescent="0.25">
      <c r="A106" s="3" t="s">
        <v>324</v>
      </c>
      <c r="B106" s="1" t="s">
        <v>325</v>
      </c>
      <c r="C106" s="1" t="s">
        <v>326</v>
      </c>
      <c r="D106" s="1" t="s">
        <v>327</v>
      </c>
      <c r="E106" s="1" t="s">
        <v>18</v>
      </c>
      <c r="F106" s="1" t="s">
        <v>102</v>
      </c>
      <c r="G106" s="2" t="str">
        <f>HYPERLINK("http://www.airitibooks.com/Detail/Detail?PublicationID=P20160806204", "http://www.airitibooks.com/Detail/Detail?PublicationID=P20160806204")</f>
        <v>http://www.airitibooks.com/Detail/Detail?PublicationID=P20160806204</v>
      </c>
      <c r="H106" s="11"/>
      <c r="I106" s="11"/>
      <c r="J106" s="11"/>
    </row>
    <row r="107" spans="1:10" ht="21" customHeight="1" x14ac:dyDescent="0.25">
      <c r="A107" s="3" t="s">
        <v>328</v>
      </c>
      <c r="B107" s="1" t="s">
        <v>329</v>
      </c>
      <c r="C107" s="1" t="s">
        <v>326</v>
      </c>
      <c r="D107" s="1" t="s">
        <v>330</v>
      </c>
      <c r="E107" s="1" t="s">
        <v>101</v>
      </c>
      <c r="F107" s="1" t="s">
        <v>102</v>
      </c>
      <c r="G107" s="2" t="str">
        <f>HYPERLINK("http://www.airitibooks.com/Detail/Detail?PublicationID=P20160806205", "http://www.airitibooks.com/Detail/Detail?PublicationID=P20160806205")</f>
        <v>http://www.airitibooks.com/Detail/Detail?PublicationID=P20160806205</v>
      </c>
      <c r="H107" s="11"/>
      <c r="I107" s="11"/>
      <c r="J107" s="11"/>
    </row>
    <row r="108" spans="1:10" ht="21" customHeight="1" x14ac:dyDescent="0.25">
      <c r="A108" s="3" t="s">
        <v>331</v>
      </c>
      <c r="B108" s="1" t="s">
        <v>332</v>
      </c>
      <c r="C108" s="1" t="s">
        <v>326</v>
      </c>
      <c r="D108" s="1" t="s">
        <v>330</v>
      </c>
      <c r="E108" s="1" t="s">
        <v>101</v>
      </c>
      <c r="F108" s="1" t="s">
        <v>102</v>
      </c>
      <c r="G108" s="2" t="str">
        <f>HYPERLINK("http://www.airitibooks.com/Detail/Detail?PublicationID=P20160806206", "http://www.airitibooks.com/Detail/Detail?PublicationID=P20160806206")</f>
        <v>http://www.airitibooks.com/Detail/Detail?PublicationID=P20160806206</v>
      </c>
      <c r="H108" s="11"/>
      <c r="I108" s="11"/>
      <c r="J108" s="11"/>
    </row>
    <row r="109" spans="1:10" ht="21" customHeight="1" x14ac:dyDescent="0.25">
      <c r="A109" s="3" t="s">
        <v>333</v>
      </c>
      <c r="B109" s="1" t="s">
        <v>334</v>
      </c>
      <c r="C109" s="1" t="s">
        <v>326</v>
      </c>
      <c r="D109" s="1" t="s">
        <v>330</v>
      </c>
      <c r="E109" s="1" t="s">
        <v>101</v>
      </c>
      <c r="F109" s="1" t="s">
        <v>102</v>
      </c>
      <c r="G109" s="2" t="str">
        <f>HYPERLINK("http://www.airitibooks.com/Detail/Detail?PublicationID=P20160806207", "http://www.airitibooks.com/Detail/Detail?PublicationID=P20160806207")</f>
        <v>http://www.airitibooks.com/Detail/Detail?PublicationID=P20160806207</v>
      </c>
      <c r="H109" s="11"/>
      <c r="I109" s="11"/>
      <c r="J109" s="11"/>
    </row>
    <row r="110" spans="1:10" ht="21" customHeight="1" x14ac:dyDescent="0.25">
      <c r="A110" s="3" t="s">
        <v>335</v>
      </c>
      <c r="B110" s="1" t="s">
        <v>336</v>
      </c>
      <c r="C110" s="1" t="s">
        <v>337</v>
      </c>
      <c r="D110" s="1" t="s">
        <v>338</v>
      </c>
      <c r="E110" s="1" t="s">
        <v>263</v>
      </c>
      <c r="F110" s="1" t="s">
        <v>102</v>
      </c>
      <c r="G110" s="2" t="str">
        <f>HYPERLINK("http://www.airitibooks.com/Detail/Detail?PublicationID=P20160806216", "http://www.airitibooks.com/Detail/Detail?PublicationID=P20160806216")</f>
        <v>http://www.airitibooks.com/Detail/Detail?PublicationID=P20160806216</v>
      </c>
      <c r="H110" s="11"/>
      <c r="I110" s="11"/>
      <c r="J110" s="11"/>
    </row>
    <row r="111" spans="1:10" ht="51.75" customHeight="1" x14ac:dyDescent="0.25">
      <c r="A111" s="3" t="s">
        <v>339</v>
      </c>
      <c r="B111" s="1" t="s">
        <v>340</v>
      </c>
      <c r="C111" s="1" t="s">
        <v>284</v>
      </c>
      <c r="D111" s="1" t="s">
        <v>341</v>
      </c>
      <c r="E111" s="1" t="s">
        <v>101</v>
      </c>
      <c r="F111" s="1" t="s">
        <v>143</v>
      </c>
      <c r="G111" s="2" t="str">
        <f>HYPERLINK("http://www.airitibooks.com/Detail/Detail?PublicationID=P20160818006", "http://www.airitibooks.com/Detail/Detail?PublicationID=P20160818006")</f>
        <v>http://www.airitibooks.com/Detail/Detail?PublicationID=P20160818006</v>
      </c>
      <c r="H111" s="11"/>
      <c r="I111" s="11"/>
      <c r="J111" s="11"/>
    </row>
    <row r="112" spans="1:10" ht="21" customHeight="1" x14ac:dyDescent="0.25">
      <c r="A112" s="3" t="s">
        <v>342</v>
      </c>
      <c r="B112" s="1" t="s">
        <v>343</v>
      </c>
      <c r="C112" s="1" t="s">
        <v>344</v>
      </c>
      <c r="D112" s="1" t="s">
        <v>345</v>
      </c>
      <c r="E112" s="1" t="s">
        <v>107</v>
      </c>
      <c r="F112" s="1" t="s">
        <v>29</v>
      </c>
      <c r="G112" s="2" t="str">
        <f>HYPERLINK("http://www.airitibooks.com/Detail/Detail?PublicationID=P20160818016", "http://www.airitibooks.com/Detail/Detail?PublicationID=P20160818016")</f>
        <v>http://www.airitibooks.com/Detail/Detail?PublicationID=P20160818016</v>
      </c>
      <c r="H112" s="11"/>
      <c r="I112" s="11"/>
      <c r="J112" s="11"/>
    </row>
    <row r="113" spans="1:10" ht="21" customHeight="1" x14ac:dyDescent="0.25">
      <c r="A113" s="3" t="s">
        <v>346</v>
      </c>
      <c r="B113" s="1" t="s">
        <v>347</v>
      </c>
      <c r="C113" s="1" t="s">
        <v>337</v>
      </c>
      <c r="D113" s="1" t="s">
        <v>348</v>
      </c>
      <c r="E113" s="1" t="s">
        <v>159</v>
      </c>
      <c r="F113" s="1" t="s">
        <v>143</v>
      </c>
      <c r="G113" s="2" t="str">
        <f>HYPERLINK("http://www.airitibooks.com/Detail/Detail?PublicationID=P20160901033", "http://www.airitibooks.com/Detail/Detail?PublicationID=P20160901033")</f>
        <v>http://www.airitibooks.com/Detail/Detail?PublicationID=P20160901033</v>
      </c>
      <c r="H113" s="11"/>
      <c r="I113" s="11"/>
      <c r="J113" s="11"/>
    </row>
    <row r="114" spans="1:10" ht="50.25" customHeight="1" x14ac:dyDescent="0.25">
      <c r="A114" s="3" t="s">
        <v>349</v>
      </c>
      <c r="B114" s="1" t="s">
        <v>350</v>
      </c>
      <c r="C114" s="1" t="s">
        <v>162</v>
      </c>
      <c r="D114" s="1" t="s">
        <v>351</v>
      </c>
      <c r="E114" s="1" t="s">
        <v>159</v>
      </c>
      <c r="F114" s="1" t="s">
        <v>34</v>
      </c>
      <c r="G114" s="2" t="str">
        <f>HYPERLINK("http://www.airitibooks.com/Detail/Detail?PublicationID=P20160901098", "http://www.airitibooks.com/Detail/Detail?PublicationID=P20160901098")</f>
        <v>http://www.airitibooks.com/Detail/Detail?PublicationID=P20160901098</v>
      </c>
      <c r="H114" s="11"/>
      <c r="I114" s="11"/>
      <c r="J114" s="11"/>
    </row>
    <row r="115" spans="1:10" ht="40.5" customHeight="1" x14ac:dyDescent="0.25">
      <c r="A115" s="3" t="s">
        <v>352</v>
      </c>
      <c r="B115" s="1" t="s">
        <v>353</v>
      </c>
      <c r="C115" s="1" t="s">
        <v>354</v>
      </c>
      <c r="D115" s="1" t="s">
        <v>355</v>
      </c>
      <c r="E115" s="1" t="s">
        <v>159</v>
      </c>
      <c r="F115" s="1" t="s">
        <v>102</v>
      </c>
      <c r="G115" s="2" t="str">
        <f>HYPERLINK("http://www.airitibooks.com/Detail/Detail?PublicationID=P20160907052", "http://www.airitibooks.com/Detail/Detail?PublicationID=P20160907052")</f>
        <v>http://www.airitibooks.com/Detail/Detail?PublicationID=P20160907052</v>
      </c>
      <c r="H115" s="11"/>
      <c r="I115" s="11"/>
      <c r="J115" s="11"/>
    </row>
    <row r="116" spans="1:10" ht="21" customHeight="1" x14ac:dyDescent="0.25">
      <c r="A116" s="3" t="s">
        <v>356</v>
      </c>
      <c r="B116" s="1" t="s">
        <v>357</v>
      </c>
      <c r="C116" s="1" t="s">
        <v>162</v>
      </c>
      <c r="D116" s="1" t="s">
        <v>358</v>
      </c>
      <c r="E116" s="1" t="s">
        <v>263</v>
      </c>
      <c r="F116" s="1" t="s">
        <v>124</v>
      </c>
      <c r="G116" s="2" t="str">
        <f>HYPERLINK("http://www.airitibooks.com/Detail/Detail?PublicationID=P20160907103", "http://www.airitibooks.com/Detail/Detail?PublicationID=P20160907103")</f>
        <v>http://www.airitibooks.com/Detail/Detail?PublicationID=P20160907103</v>
      </c>
      <c r="H116" s="11"/>
      <c r="I116" s="11"/>
      <c r="J116" s="11"/>
    </row>
    <row r="117" spans="1:10" ht="21" customHeight="1" x14ac:dyDescent="0.25">
      <c r="A117" s="3" t="s">
        <v>359</v>
      </c>
      <c r="B117" s="1" t="s">
        <v>360</v>
      </c>
      <c r="C117" s="1" t="s">
        <v>134</v>
      </c>
      <c r="D117" s="1" t="s">
        <v>173</v>
      </c>
      <c r="E117" s="1" t="s">
        <v>159</v>
      </c>
      <c r="F117" s="1" t="s">
        <v>29</v>
      </c>
      <c r="G117" s="2" t="str">
        <f>HYPERLINK("http://www.airitibooks.com/Detail/Detail?PublicationID=P20160907282", "http://www.airitibooks.com/Detail/Detail?PublicationID=P20160907282")</f>
        <v>http://www.airitibooks.com/Detail/Detail?PublicationID=P20160907282</v>
      </c>
      <c r="H117" s="11"/>
      <c r="I117" s="11"/>
      <c r="J117" s="11"/>
    </row>
    <row r="118" spans="1:10" ht="21" customHeight="1" x14ac:dyDescent="0.25">
      <c r="A118" s="3" t="s">
        <v>361</v>
      </c>
      <c r="B118" s="1" t="s">
        <v>362</v>
      </c>
      <c r="C118" s="1" t="s">
        <v>363</v>
      </c>
      <c r="D118" s="1" t="s">
        <v>364</v>
      </c>
      <c r="E118" s="1" t="s">
        <v>263</v>
      </c>
      <c r="F118" s="1" t="s">
        <v>29</v>
      </c>
      <c r="G118" s="2" t="str">
        <f>HYPERLINK("http://www.airitibooks.com/Detail/Detail?PublicationID=P20160907297", "http://www.airitibooks.com/Detail/Detail?PublicationID=P20160907297")</f>
        <v>http://www.airitibooks.com/Detail/Detail?PublicationID=P20160907297</v>
      </c>
      <c r="H118" s="11"/>
      <c r="I118" s="11"/>
      <c r="J118" s="11"/>
    </row>
    <row r="119" spans="1:10" ht="21" customHeight="1" x14ac:dyDescent="0.25">
      <c r="A119" s="3" t="s">
        <v>365</v>
      </c>
      <c r="B119" s="1" t="s">
        <v>366</v>
      </c>
      <c r="C119" s="1" t="s">
        <v>134</v>
      </c>
      <c r="D119" s="1" t="s">
        <v>138</v>
      </c>
      <c r="E119" s="1" t="s">
        <v>263</v>
      </c>
      <c r="F119" s="1" t="s">
        <v>29</v>
      </c>
      <c r="G119" s="2" t="str">
        <f>HYPERLINK("http://www.airitibooks.com/Detail/Detail?PublicationID=P20160907316", "http://www.airitibooks.com/Detail/Detail?PublicationID=P20160907316")</f>
        <v>http://www.airitibooks.com/Detail/Detail?PublicationID=P20160907316</v>
      </c>
      <c r="H119" s="11"/>
      <c r="I119" s="11"/>
      <c r="J119" s="11"/>
    </row>
    <row r="120" spans="1:10" ht="38.25" customHeight="1" x14ac:dyDescent="0.25">
      <c r="A120" s="3" t="s">
        <v>367</v>
      </c>
      <c r="B120" s="1" t="s">
        <v>368</v>
      </c>
      <c r="C120" s="1" t="s">
        <v>223</v>
      </c>
      <c r="D120" s="1" t="s">
        <v>369</v>
      </c>
      <c r="E120" s="1" t="s">
        <v>263</v>
      </c>
      <c r="F120" s="1" t="s">
        <v>24</v>
      </c>
      <c r="G120" s="2" t="str">
        <f>HYPERLINK("http://www.airitibooks.com/Detail/Detail?PublicationID=P20160913066", "http://www.airitibooks.com/Detail/Detail?PublicationID=P20160913066")</f>
        <v>http://www.airitibooks.com/Detail/Detail?PublicationID=P20160913066</v>
      </c>
      <c r="H120" s="11"/>
      <c r="I120" s="11"/>
      <c r="J120" s="11"/>
    </row>
    <row r="121" spans="1:10" ht="21" customHeight="1" x14ac:dyDescent="0.25">
      <c r="A121" s="3" t="s">
        <v>370</v>
      </c>
      <c r="B121" s="1" t="s">
        <v>371</v>
      </c>
      <c r="C121" s="1" t="s">
        <v>162</v>
      </c>
      <c r="D121" s="1" t="s">
        <v>372</v>
      </c>
      <c r="E121" s="1" t="s">
        <v>263</v>
      </c>
      <c r="F121" s="1" t="s">
        <v>102</v>
      </c>
      <c r="G121" s="2" t="str">
        <f>HYPERLINK("http://www.airitibooks.com/Detail/Detail?PublicationID=P20160913111", "http://www.airitibooks.com/Detail/Detail?PublicationID=P20160913111")</f>
        <v>http://www.airitibooks.com/Detail/Detail?PublicationID=P20160913111</v>
      </c>
      <c r="H121" s="11"/>
      <c r="I121" s="11"/>
      <c r="J121" s="11"/>
    </row>
    <row r="122" spans="1:10" ht="21" customHeight="1" x14ac:dyDescent="0.25">
      <c r="A122" s="3" t="s">
        <v>373</v>
      </c>
      <c r="B122" s="1" t="s">
        <v>374</v>
      </c>
      <c r="C122" s="1" t="s">
        <v>261</v>
      </c>
      <c r="D122" s="1" t="s">
        <v>375</v>
      </c>
      <c r="E122" s="1" t="s">
        <v>159</v>
      </c>
      <c r="F122" s="1" t="s">
        <v>34</v>
      </c>
      <c r="G122" s="2" t="str">
        <f>HYPERLINK("http://www.airitibooks.com/Detail/Detail?PublicationID=P20160913122", "http://www.airitibooks.com/Detail/Detail?PublicationID=P20160913122")</f>
        <v>http://www.airitibooks.com/Detail/Detail?PublicationID=P20160913122</v>
      </c>
      <c r="H122" s="11"/>
      <c r="I122" s="11"/>
      <c r="J122" s="11"/>
    </row>
    <row r="123" spans="1:10" ht="21" customHeight="1" x14ac:dyDescent="0.25">
      <c r="A123" s="3" t="s">
        <v>376</v>
      </c>
      <c r="B123" s="1" t="s">
        <v>377</v>
      </c>
      <c r="C123" s="1" t="s">
        <v>378</v>
      </c>
      <c r="D123" s="1" t="s">
        <v>379</v>
      </c>
      <c r="E123" s="1" t="s">
        <v>159</v>
      </c>
      <c r="F123" s="1" t="s">
        <v>102</v>
      </c>
      <c r="G123" s="2" t="str">
        <f>HYPERLINK("http://www.airitibooks.com/Detail/Detail?PublicationID=P20161004041", "http://www.airitibooks.com/Detail/Detail?PublicationID=P20161004041")</f>
        <v>http://www.airitibooks.com/Detail/Detail?PublicationID=P20161004041</v>
      </c>
      <c r="H123" s="11"/>
      <c r="I123" s="11"/>
      <c r="J123" s="11"/>
    </row>
    <row r="124" spans="1:10" ht="21" customHeight="1" x14ac:dyDescent="0.25">
      <c r="A124" s="3" t="s">
        <v>380</v>
      </c>
      <c r="B124" s="1" t="s">
        <v>381</v>
      </c>
      <c r="C124" s="1" t="s">
        <v>197</v>
      </c>
      <c r="D124" s="1" t="s">
        <v>382</v>
      </c>
      <c r="E124" s="1" t="s">
        <v>107</v>
      </c>
      <c r="F124" s="1" t="s">
        <v>102</v>
      </c>
      <c r="G124" s="2" t="str">
        <f>HYPERLINK("http://www.airitibooks.com/Detail/Detail?PublicationID=P20161004081", "http://www.airitibooks.com/Detail/Detail?PublicationID=P20161004081")</f>
        <v>http://www.airitibooks.com/Detail/Detail?PublicationID=P20161004081</v>
      </c>
      <c r="H124" s="11"/>
      <c r="I124" s="11"/>
      <c r="J124" s="11"/>
    </row>
    <row r="125" spans="1:10" ht="21" customHeight="1" x14ac:dyDescent="0.25">
      <c r="A125" s="3" t="s">
        <v>383</v>
      </c>
      <c r="B125" s="1" t="s">
        <v>384</v>
      </c>
      <c r="C125" s="1" t="s">
        <v>197</v>
      </c>
      <c r="D125" s="1" t="s">
        <v>385</v>
      </c>
      <c r="E125" s="1" t="s">
        <v>107</v>
      </c>
      <c r="F125" s="1" t="s">
        <v>24</v>
      </c>
      <c r="G125" s="2" t="str">
        <f>HYPERLINK("http://www.airitibooks.com/Detail/Detail?PublicationID=P20161004093", "http://www.airitibooks.com/Detail/Detail?PublicationID=P20161004093")</f>
        <v>http://www.airitibooks.com/Detail/Detail?PublicationID=P20161004093</v>
      </c>
      <c r="H125" s="11"/>
      <c r="I125" s="11"/>
      <c r="J125" s="11"/>
    </row>
    <row r="126" spans="1:10" ht="21" customHeight="1" x14ac:dyDescent="0.25">
      <c r="A126" s="3" t="s">
        <v>386</v>
      </c>
      <c r="B126" s="1" t="s">
        <v>387</v>
      </c>
      <c r="C126" s="1" t="s">
        <v>223</v>
      </c>
      <c r="D126" s="1" t="s">
        <v>388</v>
      </c>
      <c r="E126" s="1" t="s">
        <v>263</v>
      </c>
      <c r="F126" s="1" t="s">
        <v>29</v>
      </c>
      <c r="G126" s="2" t="str">
        <f>HYPERLINK("http://www.airitibooks.com/Detail/Detail?PublicationID=P20161004098", "http://www.airitibooks.com/Detail/Detail?PublicationID=P20161004098")</f>
        <v>http://www.airitibooks.com/Detail/Detail?PublicationID=P20161004098</v>
      </c>
      <c r="H126" s="11"/>
      <c r="I126" s="11"/>
      <c r="J126" s="11"/>
    </row>
    <row r="127" spans="1:10" ht="21" customHeight="1" x14ac:dyDescent="0.25">
      <c r="A127" s="3" t="s">
        <v>389</v>
      </c>
      <c r="B127" s="1" t="s">
        <v>390</v>
      </c>
      <c r="C127" s="1" t="s">
        <v>363</v>
      </c>
      <c r="D127" s="1" t="s">
        <v>391</v>
      </c>
      <c r="E127" s="1" t="s">
        <v>107</v>
      </c>
      <c r="F127" s="1" t="s">
        <v>143</v>
      </c>
      <c r="G127" s="2" t="str">
        <f>HYPERLINK("http://www.airitibooks.com/Detail/Detail?PublicationID=P20161013004", "http://www.airitibooks.com/Detail/Detail?PublicationID=P20161013004")</f>
        <v>http://www.airitibooks.com/Detail/Detail?PublicationID=P20161013004</v>
      </c>
      <c r="H127" s="11"/>
      <c r="I127" s="11"/>
      <c r="J127" s="11"/>
    </row>
    <row r="128" spans="1:10" ht="39" customHeight="1" x14ac:dyDescent="0.25">
      <c r="A128" s="3" t="s">
        <v>392</v>
      </c>
      <c r="B128" s="1" t="s">
        <v>393</v>
      </c>
      <c r="C128" s="1" t="s">
        <v>394</v>
      </c>
      <c r="D128" s="1" t="s">
        <v>395</v>
      </c>
      <c r="E128" s="1" t="s">
        <v>159</v>
      </c>
      <c r="F128" s="1" t="s">
        <v>102</v>
      </c>
      <c r="G128" s="2" t="str">
        <f>HYPERLINK("http://www.airitibooks.com/Detail/Detail?PublicationID=P20161014003", "http://www.airitibooks.com/Detail/Detail?PublicationID=P20161014003")</f>
        <v>http://www.airitibooks.com/Detail/Detail?PublicationID=P20161014003</v>
      </c>
      <c r="H128" s="11"/>
      <c r="I128" s="11"/>
      <c r="J128" s="11"/>
    </row>
    <row r="129" spans="1:10" ht="21" customHeight="1" x14ac:dyDescent="0.25">
      <c r="A129" s="3" t="s">
        <v>396</v>
      </c>
      <c r="B129" s="1" t="s">
        <v>397</v>
      </c>
      <c r="C129" s="1" t="s">
        <v>337</v>
      </c>
      <c r="D129" s="1" t="s">
        <v>398</v>
      </c>
      <c r="E129" s="1" t="s">
        <v>263</v>
      </c>
      <c r="F129" s="1" t="s">
        <v>102</v>
      </c>
      <c r="G129" s="2" t="str">
        <f>HYPERLINK("http://www.airitibooks.com/Detail/Detail?PublicationID=P20161107090", "http://www.airitibooks.com/Detail/Detail?PublicationID=P20161107090")</f>
        <v>http://www.airitibooks.com/Detail/Detail?PublicationID=P20161107090</v>
      </c>
      <c r="H129" s="11"/>
      <c r="I129" s="11"/>
      <c r="J129" s="11"/>
    </row>
    <row r="130" spans="1:10" ht="37.5" customHeight="1" x14ac:dyDescent="0.25">
      <c r="A130" s="3" t="s">
        <v>399</v>
      </c>
      <c r="B130" s="1" t="s">
        <v>400</v>
      </c>
      <c r="C130" s="1" t="s">
        <v>401</v>
      </c>
      <c r="D130" s="1" t="s">
        <v>402</v>
      </c>
      <c r="E130" s="1" t="s">
        <v>263</v>
      </c>
      <c r="F130" s="1" t="s">
        <v>143</v>
      </c>
      <c r="G130" s="2" t="str">
        <f>HYPERLINK("http://www.airitibooks.com/Detail/Detail?PublicationID=P20161107094", "http://www.airitibooks.com/Detail/Detail?PublicationID=P20161107094")</f>
        <v>http://www.airitibooks.com/Detail/Detail?PublicationID=P20161107094</v>
      </c>
      <c r="H130" s="11"/>
      <c r="I130" s="11"/>
      <c r="J130" s="11"/>
    </row>
    <row r="131" spans="1:10" ht="36.75" customHeight="1" x14ac:dyDescent="0.25">
      <c r="A131" s="3" t="s">
        <v>403</v>
      </c>
      <c r="B131" s="1" t="s">
        <v>404</v>
      </c>
      <c r="C131" s="1" t="s">
        <v>401</v>
      </c>
      <c r="D131" s="1" t="s">
        <v>405</v>
      </c>
      <c r="E131" s="1" t="s">
        <v>263</v>
      </c>
      <c r="F131" s="1" t="s">
        <v>96</v>
      </c>
      <c r="G131" s="2" t="str">
        <f>HYPERLINK("http://www.airitibooks.com/Detail/Detail?PublicationID=P20161107095", "http://www.airitibooks.com/Detail/Detail?PublicationID=P20161107095")</f>
        <v>http://www.airitibooks.com/Detail/Detail?PublicationID=P20161107095</v>
      </c>
      <c r="H131" s="11"/>
      <c r="I131" s="11"/>
      <c r="J131" s="11"/>
    </row>
    <row r="132" spans="1:10" ht="21" customHeight="1" x14ac:dyDescent="0.25">
      <c r="A132" s="3" t="s">
        <v>406</v>
      </c>
      <c r="B132" s="1" t="s">
        <v>407</v>
      </c>
      <c r="C132" s="1" t="s">
        <v>130</v>
      </c>
      <c r="D132" s="1" t="s">
        <v>408</v>
      </c>
      <c r="E132" s="1" t="s">
        <v>263</v>
      </c>
      <c r="F132" s="1" t="s">
        <v>102</v>
      </c>
      <c r="G132" s="2" t="str">
        <f>HYPERLINK("http://www.airitibooks.com/Detail/Detail?PublicationID=P20161130032", "http://www.airitibooks.com/Detail/Detail?PublicationID=P20161130032")</f>
        <v>http://www.airitibooks.com/Detail/Detail?PublicationID=P20161130032</v>
      </c>
      <c r="H132" s="11"/>
      <c r="I132" s="11"/>
      <c r="J132" s="11"/>
    </row>
    <row r="133" spans="1:10" ht="21" customHeight="1" x14ac:dyDescent="0.25">
      <c r="A133" s="3" t="s">
        <v>409</v>
      </c>
      <c r="B133" s="1" t="s">
        <v>410</v>
      </c>
      <c r="C133" s="1" t="s">
        <v>130</v>
      </c>
      <c r="D133" s="1" t="s">
        <v>411</v>
      </c>
      <c r="E133" s="1" t="s">
        <v>263</v>
      </c>
      <c r="F133" s="1" t="s">
        <v>34</v>
      </c>
      <c r="G133" s="2" t="str">
        <f>HYPERLINK("http://www.airitibooks.com/Detail/Detail?PublicationID=P20161130035", "http://www.airitibooks.com/Detail/Detail?PublicationID=P20161130035")</f>
        <v>http://www.airitibooks.com/Detail/Detail?PublicationID=P20161130035</v>
      </c>
      <c r="H133" s="11"/>
      <c r="I133" s="11"/>
      <c r="J133" s="11"/>
    </row>
    <row r="134" spans="1:10" ht="21" customHeight="1" x14ac:dyDescent="0.25">
      <c r="A134" s="3" t="s">
        <v>412</v>
      </c>
      <c r="B134" s="1" t="s">
        <v>413</v>
      </c>
      <c r="C134" s="1" t="s">
        <v>210</v>
      </c>
      <c r="D134" s="1" t="s">
        <v>414</v>
      </c>
      <c r="E134" s="1" t="s">
        <v>263</v>
      </c>
      <c r="F134" s="1" t="s">
        <v>96</v>
      </c>
      <c r="G134" s="2" t="str">
        <f>HYPERLINK("http://www.airitibooks.com/Detail/Detail?PublicationID=P20161219004", "http://www.airitibooks.com/Detail/Detail?PublicationID=P20161219004")</f>
        <v>http://www.airitibooks.com/Detail/Detail?PublicationID=P20161219004</v>
      </c>
      <c r="H134" s="11"/>
      <c r="I134" s="11"/>
      <c r="J134" s="11"/>
    </row>
    <row r="135" spans="1:10" ht="21" customHeight="1" x14ac:dyDescent="0.25">
      <c r="A135" s="3" t="s">
        <v>415</v>
      </c>
      <c r="B135" s="1" t="s">
        <v>416</v>
      </c>
      <c r="C135" s="1" t="s">
        <v>118</v>
      </c>
      <c r="D135" s="1" t="s">
        <v>417</v>
      </c>
      <c r="E135" s="1" t="s">
        <v>263</v>
      </c>
      <c r="F135" s="1" t="s">
        <v>24</v>
      </c>
      <c r="G135" s="2" t="str">
        <f>HYPERLINK("http://www.airitibooks.com/Detail/Detail?PublicationID=P20161219009", "http://www.airitibooks.com/Detail/Detail?PublicationID=P20161219009")</f>
        <v>http://www.airitibooks.com/Detail/Detail?PublicationID=P20161219009</v>
      </c>
      <c r="H135" s="11"/>
      <c r="I135" s="11"/>
      <c r="J135" s="11"/>
    </row>
    <row r="136" spans="1:10" ht="21" customHeight="1" x14ac:dyDescent="0.25">
      <c r="A136" s="3" t="s">
        <v>418</v>
      </c>
      <c r="B136" s="1" t="s">
        <v>419</v>
      </c>
      <c r="C136" s="1" t="s">
        <v>118</v>
      </c>
      <c r="D136" s="1" t="s">
        <v>420</v>
      </c>
      <c r="E136" s="1" t="s">
        <v>263</v>
      </c>
      <c r="F136" s="1" t="s">
        <v>96</v>
      </c>
      <c r="G136" s="2" t="str">
        <f>HYPERLINK("http://www.airitibooks.com/Detail/Detail?PublicationID=P20161219010", "http://www.airitibooks.com/Detail/Detail?PublicationID=P20161219010")</f>
        <v>http://www.airitibooks.com/Detail/Detail?PublicationID=P20161219010</v>
      </c>
      <c r="H136" s="11"/>
      <c r="I136" s="11"/>
      <c r="J136" s="11"/>
    </row>
    <row r="137" spans="1:10" ht="21" customHeight="1" x14ac:dyDescent="0.25">
      <c r="A137" s="3" t="s">
        <v>421</v>
      </c>
      <c r="B137" s="1" t="s">
        <v>422</v>
      </c>
      <c r="C137" s="1" t="s">
        <v>130</v>
      </c>
      <c r="D137" s="1" t="s">
        <v>408</v>
      </c>
      <c r="E137" s="1" t="s">
        <v>263</v>
      </c>
      <c r="F137" s="1" t="s">
        <v>102</v>
      </c>
      <c r="G137" s="2" t="str">
        <f>HYPERLINK("http://www.airitibooks.com/Detail/Detail?PublicationID=P20170105004", "http://www.airitibooks.com/Detail/Detail?PublicationID=P20170105004")</f>
        <v>http://www.airitibooks.com/Detail/Detail?PublicationID=P20170105004</v>
      </c>
      <c r="H137" s="11"/>
      <c r="I137" s="11"/>
      <c r="J137" s="11"/>
    </row>
    <row r="138" spans="1:10" ht="33.75" customHeight="1" x14ac:dyDescent="0.25">
      <c r="A138" s="3" t="s">
        <v>423</v>
      </c>
      <c r="B138" s="1" t="s">
        <v>424</v>
      </c>
      <c r="C138" s="1" t="s">
        <v>425</v>
      </c>
      <c r="D138" s="1" t="s">
        <v>426</v>
      </c>
      <c r="E138" s="1" t="s">
        <v>159</v>
      </c>
      <c r="F138" s="1" t="s">
        <v>143</v>
      </c>
      <c r="G138" s="2" t="str">
        <f>HYPERLINK("http://www.airitibooks.com/Detail/Detail?PublicationID=P20170203150", "http://www.airitibooks.com/Detail/Detail?PublicationID=P20170203150")</f>
        <v>http://www.airitibooks.com/Detail/Detail?PublicationID=P20170203150</v>
      </c>
      <c r="H138" s="11"/>
      <c r="I138" s="11"/>
      <c r="J138" s="11"/>
    </row>
    <row r="139" spans="1:10" ht="34.5" customHeight="1" x14ac:dyDescent="0.25">
      <c r="A139" s="3" t="s">
        <v>427</v>
      </c>
      <c r="B139" s="1" t="s">
        <v>428</v>
      </c>
      <c r="C139" s="1" t="s">
        <v>425</v>
      </c>
      <c r="D139" s="1" t="s">
        <v>426</v>
      </c>
      <c r="E139" s="1" t="s">
        <v>263</v>
      </c>
      <c r="F139" s="1" t="s">
        <v>143</v>
      </c>
      <c r="G139" s="2" t="str">
        <f>HYPERLINK("http://www.airitibooks.com/Detail/Detail?PublicationID=P20170203155", "http://www.airitibooks.com/Detail/Detail?PublicationID=P20170203155")</f>
        <v>http://www.airitibooks.com/Detail/Detail?PublicationID=P20170203155</v>
      </c>
      <c r="H139" s="11"/>
      <c r="I139" s="11"/>
      <c r="J139" s="11"/>
    </row>
    <row r="140" spans="1:10" ht="21" customHeight="1" x14ac:dyDescent="0.25">
      <c r="A140" s="3" t="s">
        <v>429</v>
      </c>
      <c r="B140" s="1" t="s">
        <v>430</v>
      </c>
      <c r="C140" s="1" t="s">
        <v>261</v>
      </c>
      <c r="D140" s="1" t="s">
        <v>431</v>
      </c>
      <c r="E140" s="1" t="s">
        <v>263</v>
      </c>
      <c r="F140" s="1" t="s">
        <v>24</v>
      </c>
      <c r="G140" s="2" t="str">
        <f>HYPERLINK("http://www.airitibooks.com/Detail/Detail?PublicationID=P20170203227", "http://www.airitibooks.com/Detail/Detail?PublicationID=P20170203227")</f>
        <v>http://www.airitibooks.com/Detail/Detail?PublicationID=P20170203227</v>
      </c>
      <c r="H140" s="11"/>
      <c r="I140" s="11"/>
      <c r="J140" s="11"/>
    </row>
    <row r="141" spans="1:10" ht="43.5" customHeight="1" x14ac:dyDescent="0.25">
      <c r="A141" s="3" t="s">
        <v>432</v>
      </c>
      <c r="B141" s="1" t="s">
        <v>433</v>
      </c>
      <c r="C141" s="1" t="s">
        <v>261</v>
      </c>
      <c r="D141" s="1" t="s">
        <v>434</v>
      </c>
      <c r="E141" s="1" t="s">
        <v>263</v>
      </c>
      <c r="F141" s="1" t="s">
        <v>34</v>
      </c>
      <c r="G141" s="2" t="str">
        <f>HYPERLINK("http://www.airitibooks.com/Detail/Detail?PublicationID=P20170203228", "http://www.airitibooks.com/Detail/Detail?PublicationID=P20170203228")</f>
        <v>http://www.airitibooks.com/Detail/Detail?PublicationID=P20170203228</v>
      </c>
      <c r="H141" s="11"/>
      <c r="I141" s="11"/>
      <c r="J141" s="11"/>
    </row>
    <row r="142" spans="1:10" ht="21" customHeight="1" x14ac:dyDescent="0.25">
      <c r="A142" s="3" t="s">
        <v>435</v>
      </c>
      <c r="B142" s="1" t="s">
        <v>436</v>
      </c>
      <c r="C142" s="1" t="s">
        <v>437</v>
      </c>
      <c r="D142" s="1" t="s">
        <v>438</v>
      </c>
      <c r="E142" s="1" t="s">
        <v>107</v>
      </c>
      <c r="F142" s="1" t="s">
        <v>143</v>
      </c>
      <c r="G142" s="2" t="str">
        <f>HYPERLINK("http://www.airitibooks.com/Detail/Detail?PublicationID=P20170203233", "http://www.airitibooks.com/Detail/Detail?PublicationID=P20170203233")</f>
        <v>http://www.airitibooks.com/Detail/Detail?PublicationID=P20170203233</v>
      </c>
      <c r="H142" s="11"/>
      <c r="I142" s="11"/>
      <c r="J142" s="11"/>
    </row>
    <row r="143" spans="1:10" ht="21" customHeight="1" x14ac:dyDescent="0.25">
      <c r="A143" s="3" t="s">
        <v>439</v>
      </c>
      <c r="B143" s="1" t="s">
        <v>440</v>
      </c>
      <c r="C143" s="1" t="s">
        <v>437</v>
      </c>
      <c r="D143" s="1" t="s">
        <v>441</v>
      </c>
      <c r="E143" s="1" t="s">
        <v>263</v>
      </c>
      <c r="F143" s="1" t="s">
        <v>143</v>
      </c>
      <c r="G143" s="2" t="str">
        <f>HYPERLINK("http://www.airitibooks.com/Detail/Detail?PublicationID=P20170203234", "http://www.airitibooks.com/Detail/Detail?PublicationID=P20170203234")</f>
        <v>http://www.airitibooks.com/Detail/Detail?PublicationID=P20170203234</v>
      </c>
      <c r="H143" s="11"/>
      <c r="I143" s="11"/>
      <c r="J143" s="11"/>
    </row>
    <row r="144" spans="1:10" ht="21" customHeight="1" x14ac:dyDescent="0.25">
      <c r="A144" s="3" t="s">
        <v>442</v>
      </c>
      <c r="B144" s="1" t="s">
        <v>443</v>
      </c>
      <c r="C144" s="1" t="s">
        <v>437</v>
      </c>
      <c r="D144" s="1" t="s">
        <v>444</v>
      </c>
      <c r="E144" s="1" t="s">
        <v>263</v>
      </c>
      <c r="F144" s="1" t="s">
        <v>19</v>
      </c>
      <c r="G144" s="2" t="str">
        <f>HYPERLINK("http://www.airitibooks.com/Detail/Detail?PublicationID=P20170203239", "http://www.airitibooks.com/Detail/Detail?PublicationID=P20170203239")</f>
        <v>http://www.airitibooks.com/Detail/Detail?PublicationID=P20170203239</v>
      </c>
      <c r="H144" s="11"/>
      <c r="I144" s="11"/>
      <c r="J144" s="11"/>
    </row>
    <row r="145" spans="1:10" ht="21" customHeight="1" x14ac:dyDescent="0.25">
      <c r="A145" s="3" t="s">
        <v>445</v>
      </c>
      <c r="B145" s="1" t="s">
        <v>446</v>
      </c>
      <c r="C145" s="1" t="s">
        <v>447</v>
      </c>
      <c r="D145" s="1" t="s">
        <v>448</v>
      </c>
      <c r="E145" s="1" t="s">
        <v>263</v>
      </c>
      <c r="F145" s="1" t="s">
        <v>102</v>
      </c>
      <c r="G145" s="2" t="str">
        <f>HYPERLINK("http://www.airitibooks.com/Detail/Detail?PublicationID=P20170203247", "http://www.airitibooks.com/Detail/Detail?PublicationID=P20170203247")</f>
        <v>http://www.airitibooks.com/Detail/Detail?PublicationID=P20170203247</v>
      </c>
      <c r="H145" s="11"/>
      <c r="I145" s="11"/>
      <c r="J145" s="11"/>
    </row>
    <row r="146" spans="1:10" ht="21" customHeight="1" x14ac:dyDescent="0.25">
      <c r="A146" s="3" t="s">
        <v>449</v>
      </c>
      <c r="B146" s="1" t="s">
        <v>450</v>
      </c>
      <c r="C146" s="1" t="s">
        <v>447</v>
      </c>
      <c r="D146" s="1" t="s">
        <v>451</v>
      </c>
      <c r="E146" s="1" t="s">
        <v>263</v>
      </c>
      <c r="F146" s="1" t="s">
        <v>102</v>
      </c>
      <c r="G146" s="2" t="str">
        <f>HYPERLINK("http://www.airitibooks.com/Detail/Detail?PublicationID=P20170203248", "http://www.airitibooks.com/Detail/Detail?PublicationID=P20170203248")</f>
        <v>http://www.airitibooks.com/Detail/Detail?PublicationID=P20170203248</v>
      </c>
      <c r="H146" s="11"/>
      <c r="I146" s="11"/>
      <c r="J146" s="11"/>
    </row>
    <row r="147" spans="1:10" ht="21" customHeight="1" x14ac:dyDescent="0.25">
      <c r="A147" s="3" t="s">
        <v>452</v>
      </c>
      <c r="B147" s="1" t="s">
        <v>453</v>
      </c>
      <c r="C147" s="1" t="s">
        <v>378</v>
      </c>
      <c r="D147" s="1" t="s">
        <v>454</v>
      </c>
      <c r="E147" s="1" t="s">
        <v>159</v>
      </c>
      <c r="F147" s="1" t="s">
        <v>19</v>
      </c>
      <c r="G147" s="2" t="str">
        <f>HYPERLINK("http://www.airitibooks.com/Detail/Detail?PublicationID=P20170203322", "http://www.airitibooks.com/Detail/Detail?PublicationID=P20170203322")</f>
        <v>http://www.airitibooks.com/Detail/Detail?PublicationID=P20170203322</v>
      </c>
      <c r="H147" s="11"/>
      <c r="I147" s="11"/>
      <c r="J147" s="11"/>
    </row>
    <row r="148" spans="1:10" ht="21" customHeight="1" x14ac:dyDescent="0.25">
      <c r="A148" s="3" t="s">
        <v>455</v>
      </c>
      <c r="B148" s="1" t="s">
        <v>456</v>
      </c>
      <c r="C148" s="1" t="s">
        <v>457</v>
      </c>
      <c r="D148" s="1" t="s">
        <v>458</v>
      </c>
      <c r="E148" s="1" t="s">
        <v>459</v>
      </c>
      <c r="F148" s="1" t="s">
        <v>29</v>
      </c>
      <c r="G148" s="2" t="str">
        <f>HYPERLINK("http://www.airitibooks.com/Detail/Detail?PublicationID=P20170227036", "http://www.airitibooks.com/Detail/Detail?PublicationID=P20170227036")</f>
        <v>http://www.airitibooks.com/Detail/Detail?PublicationID=P20170227036</v>
      </c>
      <c r="H148" s="11"/>
      <c r="I148" s="11"/>
      <c r="J148" s="11"/>
    </row>
    <row r="149" spans="1:10" ht="21" customHeight="1" x14ac:dyDescent="0.25">
      <c r="A149" s="3" t="s">
        <v>460</v>
      </c>
      <c r="B149" s="1" t="s">
        <v>461</v>
      </c>
      <c r="C149" s="1" t="s">
        <v>457</v>
      </c>
      <c r="D149" s="1" t="s">
        <v>458</v>
      </c>
      <c r="E149" s="1" t="s">
        <v>459</v>
      </c>
      <c r="F149" s="1" t="s">
        <v>29</v>
      </c>
      <c r="G149" s="2" t="str">
        <f>HYPERLINK("http://www.airitibooks.com/Detail/Detail?PublicationID=P20170227037", "http://www.airitibooks.com/Detail/Detail?PublicationID=P20170227037")</f>
        <v>http://www.airitibooks.com/Detail/Detail?PublicationID=P20170227037</v>
      </c>
      <c r="H149" s="11"/>
      <c r="I149" s="11"/>
      <c r="J149" s="11"/>
    </row>
    <row r="150" spans="1:10" ht="21" customHeight="1" x14ac:dyDescent="0.25">
      <c r="A150" s="3" t="s">
        <v>462</v>
      </c>
      <c r="B150" s="1" t="s">
        <v>463</v>
      </c>
      <c r="C150" s="1" t="s">
        <v>122</v>
      </c>
      <c r="D150" s="1" t="s">
        <v>464</v>
      </c>
      <c r="E150" s="1" t="s">
        <v>263</v>
      </c>
      <c r="F150" s="1" t="s">
        <v>102</v>
      </c>
      <c r="G150" s="2" t="str">
        <f>HYPERLINK("http://www.airitibooks.com/Detail/Detail?PublicationID=P20170316049", "http://www.airitibooks.com/Detail/Detail?PublicationID=P20170316049")</f>
        <v>http://www.airitibooks.com/Detail/Detail?PublicationID=P20170316049</v>
      </c>
      <c r="H150" s="11"/>
      <c r="I150" s="11"/>
      <c r="J150" s="11"/>
    </row>
    <row r="151" spans="1:10" ht="38.25" customHeight="1" x14ac:dyDescent="0.25">
      <c r="A151" s="3" t="s">
        <v>465</v>
      </c>
      <c r="B151" s="1" t="s">
        <v>466</v>
      </c>
      <c r="C151" s="1" t="s">
        <v>122</v>
      </c>
      <c r="D151" s="1" t="s">
        <v>467</v>
      </c>
      <c r="E151" s="1" t="s">
        <v>263</v>
      </c>
      <c r="F151" s="1" t="s">
        <v>143</v>
      </c>
      <c r="G151" s="2" t="str">
        <f>HYPERLINK("http://www.airitibooks.com/Detail/Detail?PublicationID=P20170316050", "http://www.airitibooks.com/Detail/Detail?PublicationID=P20170316050")</f>
        <v>http://www.airitibooks.com/Detail/Detail?PublicationID=P20170316050</v>
      </c>
      <c r="H151" s="11"/>
      <c r="I151" s="11"/>
      <c r="J151" s="11"/>
    </row>
    <row r="152" spans="1:10" ht="21" customHeight="1" x14ac:dyDescent="0.25">
      <c r="A152" s="3" t="s">
        <v>468</v>
      </c>
      <c r="B152" s="1" t="s">
        <v>469</v>
      </c>
      <c r="C152" s="1" t="s">
        <v>470</v>
      </c>
      <c r="D152" s="1" t="s">
        <v>471</v>
      </c>
      <c r="E152" s="1" t="s">
        <v>459</v>
      </c>
      <c r="F152" s="1" t="s">
        <v>102</v>
      </c>
      <c r="G152" s="2" t="str">
        <f>HYPERLINK("http://www.airitibooks.com/Detail/Detail?PublicationID=P20170316077", "http://www.airitibooks.com/Detail/Detail?PublicationID=P20170316077")</f>
        <v>http://www.airitibooks.com/Detail/Detail?PublicationID=P20170316077</v>
      </c>
      <c r="H152" s="11"/>
      <c r="I152" s="11"/>
      <c r="J152" s="11"/>
    </row>
    <row r="153" spans="1:10" ht="21" customHeight="1" x14ac:dyDescent="0.25">
      <c r="A153" s="3" t="s">
        <v>472</v>
      </c>
      <c r="B153" s="1" t="s">
        <v>473</v>
      </c>
      <c r="C153" s="1" t="s">
        <v>470</v>
      </c>
      <c r="D153" s="1" t="s">
        <v>474</v>
      </c>
      <c r="E153" s="1" t="s">
        <v>459</v>
      </c>
      <c r="F153" s="1" t="s">
        <v>102</v>
      </c>
      <c r="G153" s="2" t="str">
        <f>HYPERLINK("http://www.airitibooks.com/Detail/Detail?PublicationID=P20170316079", "http://www.airitibooks.com/Detail/Detail?PublicationID=P20170316079")</f>
        <v>http://www.airitibooks.com/Detail/Detail?PublicationID=P20170316079</v>
      </c>
      <c r="H153" s="11"/>
      <c r="I153" s="11"/>
      <c r="J153" s="11"/>
    </row>
    <row r="154" spans="1:10" ht="42" customHeight="1" x14ac:dyDescent="0.25">
      <c r="A154" s="3" t="s">
        <v>475</v>
      </c>
      <c r="B154" s="1" t="s">
        <v>476</v>
      </c>
      <c r="C154" s="1" t="s">
        <v>477</v>
      </c>
      <c r="D154" s="1" t="s">
        <v>478</v>
      </c>
      <c r="E154" s="1" t="s">
        <v>18</v>
      </c>
      <c r="F154" s="1" t="s">
        <v>143</v>
      </c>
      <c r="G154" s="2" t="str">
        <f>HYPERLINK("http://www.airitibooks.com/Detail/Detail?PublicationID=P20170322015", "http://www.airitibooks.com/Detail/Detail?PublicationID=P20170322015")</f>
        <v>http://www.airitibooks.com/Detail/Detail?PublicationID=P20170322015</v>
      </c>
      <c r="H154" s="11"/>
      <c r="I154" s="11"/>
      <c r="J154" s="11"/>
    </row>
    <row r="155" spans="1:10" ht="21" customHeight="1" x14ac:dyDescent="0.25">
      <c r="A155" s="3" t="s">
        <v>479</v>
      </c>
      <c r="B155" s="1" t="s">
        <v>480</v>
      </c>
      <c r="C155" s="1" t="s">
        <v>477</v>
      </c>
      <c r="D155" s="1" t="s">
        <v>481</v>
      </c>
      <c r="E155" s="1" t="s">
        <v>107</v>
      </c>
      <c r="F155" s="1" t="s">
        <v>96</v>
      </c>
      <c r="G155" s="2" t="str">
        <f>HYPERLINK("http://www.airitibooks.com/Detail/Detail?PublicationID=P20170322082", "http://www.airitibooks.com/Detail/Detail?PublicationID=P20170322082")</f>
        <v>http://www.airitibooks.com/Detail/Detail?PublicationID=P20170322082</v>
      </c>
      <c r="H155" s="11"/>
      <c r="I155" s="11"/>
      <c r="J155" s="11"/>
    </row>
    <row r="156" spans="1:10" ht="21" customHeight="1" x14ac:dyDescent="0.25">
      <c r="A156" s="3" t="s">
        <v>482</v>
      </c>
      <c r="B156" s="1" t="s">
        <v>483</v>
      </c>
      <c r="C156" s="1" t="s">
        <v>477</v>
      </c>
      <c r="D156" s="1" t="s">
        <v>484</v>
      </c>
      <c r="E156" s="1" t="s">
        <v>107</v>
      </c>
      <c r="F156" s="1" t="s">
        <v>102</v>
      </c>
      <c r="G156" s="2" t="str">
        <f>HYPERLINK("http://www.airitibooks.com/Detail/Detail?PublicationID=P20170322099", "http://www.airitibooks.com/Detail/Detail?PublicationID=P20170322099")</f>
        <v>http://www.airitibooks.com/Detail/Detail?PublicationID=P20170322099</v>
      </c>
      <c r="H156" s="11"/>
      <c r="I156" s="11"/>
      <c r="J156" s="11"/>
    </row>
    <row r="157" spans="1:10" ht="21" customHeight="1" x14ac:dyDescent="0.25">
      <c r="A157" s="3" t="s">
        <v>485</v>
      </c>
      <c r="B157" s="1" t="s">
        <v>486</v>
      </c>
      <c r="C157" s="1" t="s">
        <v>477</v>
      </c>
      <c r="D157" s="1" t="s">
        <v>487</v>
      </c>
      <c r="E157" s="1" t="s">
        <v>107</v>
      </c>
      <c r="F157" s="1" t="s">
        <v>96</v>
      </c>
      <c r="G157" s="2" t="str">
        <f>HYPERLINK("http://www.airitibooks.com/Detail/Detail?PublicationID=P20170322102", "http://www.airitibooks.com/Detail/Detail?PublicationID=P20170322102")</f>
        <v>http://www.airitibooks.com/Detail/Detail?PublicationID=P20170322102</v>
      </c>
      <c r="H157" s="11"/>
      <c r="I157" s="11"/>
      <c r="J157" s="11"/>
    </row>
    <row r="158" spans="1:10" ht="21" customHeight="1" x14ac:dyDescent="0.25">
      <c r="A158" s="3" t="s">
        <v>488</v>
      </c>
      <c r="B158" s="1" t="s">
        <v>489</v>
      </c>
      <c r="C158" s="1" t="s">
        <v>490</v>
      </c>
      <c r="D158" s="1" t="s">
        <v>491</v>
      </c>
      <c r="E158" s="1" t="s">
        <v>107</v>
      </c>
      <c r="F158" s="1" t="s">
        <v>34</v>
      </c>
      <c r="G158" s="2" t="str">
        <f>HYPERLINK("http://www.airitibooks.com/Detail/Detail?PublicationID=P20170322155", "http://www.airitibooks.com/Detail/Detail?PublicationID=P20170322155")</f>
        <v>http://www.airitibooks.com/Detail/Detail?PublicationID=P20170322155</v>
      </c>
      <c r="H158" s="11"/>
      <c r="I158" s="11"/>
      <c r="J158" s="11"/>
    </row>
    <row r="159" spans="1:10" ht="21" customHeight="1" x14ac:dyDescent="0.25">
      <c r="A159" s="3" t="s">
        <v>492</v>
      </c>
      <c r="B159" s="1" t="s">
        <v>493</v>
      </c>
      <c r="C159" s="1" t="s">
        <v>490</v>
      </c>
      <c r="D159" s="1" t="s">
        <v>494</v>
      </c>
      <c r="E159" s="1" t="s">
        <v>107</v>
      </c>
      <c r="F159" s="1" t="s">
        <v>102</v>
      </c>
      <c r="G159" s="2" t="str">
        <f>HYPERLINK("http://www.airitibooks.com/Detail/Detail?PublicationID=P20170322167", "http://www.airitibooks.com/Detail/Detail?PublicationID=P20170322167")</f>
        <v>http://www.airitibooks.com/Detail/Detail?PublicationID=P20170322167</v>
      </c>
      <c r="H159" s="11"/>
      <c r="I159" s="11"/>
      <c r="J159" s="11"/>
    </row>
    <row r="160" spans="1:10" ht="21" customHeight="1" x14ac:dyDescent="0.25">
      <c r="A160" s="3" t="s">
        <v>495</v>
      </c>
      <c r="B160" s="1" t="s">
        <v>496</v>
      </c>
      <c r="C160" s="1" t="s">
        <v>490</v>
      </c>
      <c r="D160" s="1" t="s">
        <v>497</v>
      </c>
      <c r="E160" s="1" t="s">
        <v>159</v>
      </c>
      <c r="F160" s="1" t="s">
        <v>34</v>
      </c>
      <c r="G160" s="2" t="str">
        <f>HYPERLINK("http://www.airitibooks.com/Detail/Detail?PublicationID=P20170322188", "http://www.airitibooks.com/Detail/Detail?PublicationID=P20170322188")</f>
        <v>http://www.airitibooks.com/Detail/Detail?PublicationID=P20170322188</v>
      </c>
      <c r="H160" s="11"/>
      <c r="I160" s="11"/>
      <c r="J160" s="11"/>
    </row>
    <row r="161" spans="1:10" ht="21" customHeight="1" x14ac:dyDescent="0.25">
      <c r="A161" s="3" t="s">
        <v>498</v>
      </c>
      <c r="B161" s="1" t="s">
        <v>499</v>
      </c>
      <c r="C161" s="1" t="s">
        <v>320</v>
      </c>
      <c r="D161" s="1" t="s">
        <v>500</v>
      </c>
      <c r="E161" s="1" t="s">
        <v>18</v>
      </c>
      <c r="F161" s="1" t="s">
        <v>96</v>
      </c>
      <c r="G161" s="2" t="str">
        <f>HYPERLINK("http://www.airitibooks.com/Detail/Detail?PublicationID=P20170322190", "http://www.airitibooks.com/Detail/Detail?PublicationID=P20170322190")</f>
        <v>http://www.airitibooks.com/Detail/Detail?PublicationID=P20170322190</v>
      </c>
      <c r="H161" s="11"/>
      <c r="I161" s="11"/>
      <c r="J161" s="11"/>
    </row>
    <row r="162" spans="1:10" ht="21" customHeight="1" x14ac:dyDescent="0.25">
      <c r="A162" s="3" t="s">
        <v>501</v>
      </c>
      <c r="B162" s="1" t="s">
        <v>502</v>
      </c>
      <c r="C162" s="1" t="s">
        <v>320</v>
      </c>
      <c r="D162" s="1" t="s">
        <v>503</v>
      </c>
      <c r="E162" s="1" t="s">
        <v>159</v>
      </c>
      <c r="F162" s="1" t="s">
        <v>96</v>
      </c>
      <c r="G162" s="2" t="str">
        <f>HYPERLINK("http://www.airitibooks.com/Detail/Detail?PublicationID=P20170322210", "http://www.airitibooks.com/Detail/Detail?PublicationID=P20170322210")</f>
        <v>http://www.airitibooks.com/Detail/Detail?PublicationID=P20170322210</v>
      </c>
      <c r="H162" s="11"/>
      <c r="I162" s="11"/>
      <c r="J162" s="11"/>
    </row>
    <row r="163" spans="1:10" ht="21" customHeight="1" x14ac:dyDescent="0.25">
      <c r="A163" s="3" t="s">
        <v>504</v>
      </c>
      <c r="B163" s="1" t="s">
        <v>505</v>
      </c>
      <c r="C163" s="1" t="s">
        <v>506</v>
      </c>
      <c r="D163" s="1" t="s">
        <v>507</v>
      </c>
      <c r="E163" s="1" t="s">
        <v>159</v>
      </c>
      <c r="F163" s="1" t="s">
        <v>143</v>
      </c>
      <c r="G163" s="2" t="str">
        <f>HYPERLINK("http://www.airitibooks.com/Detail/Detail?PublicationID=P20170322321", "http://www.airitibooks.com/Detail/Detail?PublicationID=P20170322321")</f>
        <v>http://www.airitibooks.com/Detail/Detail?PublicationID=P20170322321</v>
      </c>
      <c r="H163" s="11"/>
      <c r="I163" s="11"/>
      <c r="J163" s="11"/>
    </row>
    <row r="164" spans="1:10" ht="21" customHeight="1" x14ac:dyDescent="0.25">
      <c r="A164" s="3" t="s">
        <v>508</v>
      </c>
      <c r="B164" s="1" t="s">
        <v>509</v>
      </c>
      <c r="C164" s="1" t="s">
        <v>510</v>
      </c>
      <c r="D164" s="1" t="s">
        <v>511</v>
      </c>
      <c r="E164" s="1" t="s">
        <v>107</v>
      </c>
      <c r="F164" s="1" t="s">
        <v>102</v>
      </c>
      <c r="G164" s="2" t="str">
        <f>HYPERLINK("http://www.airitibooks.com/Detail/Detail?PublicationID=P20170322352", "http://www.airitibooks.com/Detail/Detail?PublicationID=P20170322352")</f>
        <v>http://www.airitibooks.com/Detail/Detail?PublicationID=P20170322352</v>
      </c>
      <c r="H164" s="11"/>
      <c r="I164" s="11"/>
      <c r="J164" s="11"/>
    </row>
    <row r="165" spans="1:10" ht="21" customHeight="1" x14ac:dyDescent="0.25">
      <c r="A165" s="3" t="s">
        <v>512</v>
      </c>
      <c r="B165" s="1" t="s">
        <v>513</v>
      </c>
      <c r="C165" s="1" t="s">
        <v>510</v>
      </c>
      <c r="D165" s="1" t="s">
        <v>514</v>
      </c>
      <c r="E165" s="1" t="s">
        <v>159</v>
      </c>
      <c r="F165" s="1" t="s">
        <v>24</v>
      </c>
      <c r="G165" s="2" t="str">
        <f>HYPERLINK("http://www.airitibooks.com/Detail/Detail?PublicationID=P20170322382", "http://www.airitibooks.com/Detail/Detail?PublicationID=P20170322382")</f>
        <v>http://www.airitibooks.com/Detail/Detail?PublicationID=P20170322382</v>
      </c>
      <c r="H165" s="11"/>
      <c r="I165" s="11"/>
      <c r="J165" s="11"/>
    </row>
    <row r="166" spans="1:10" ht="21" customHeight="1" x14ac:dyDescent="0.25">
      <c r="A166" s="3" t="s">
        <v>515</v>
      </c>
      <c r="B166" s="1" t="s">
        <v>516</v>
      </c>
      <c r="C166" s="1" t="s">
        <v>477</v>
      </c>
      <c r="D166" s="1" t="s">
        <v>517</v>
      </c>
      <c r="E166" s="1" t="s">
        <v>107</v>
      </c>
      <c r="F166" s="1" t="s">
        <v>96</v>
      </c>
      <c r="G166" s="2" t="str">
        <f>HYPERLINK("http://www.airitibooks.com/Detail/Detail?PublicationID=P20170322519", "http://www.airitibooks.com/Detail/Detail?PublicationID=P20170322519")</f>
        <v>http://www.airitibooks.com/Detail/Detail?PublicationID=P20170322519</v>
      </c>
      <c r="H166" s="11"/>
      <c r="I166" s="11"/>
      <c r="J166" s="11"/>
    </row>
    <row r="167" spans="1:10" ht="21" customHeight="1" x14ac:dyDescent="0.25">
      <c r="A167" s="3" t="s">
        <v>518</v>
      </c>
      <c r="B167" s="1" t="s">
        <v>519</v>
      </c>
      <c r="C167" s="1" t="s">
        <v>320</v>
      </c>
      <c r="D167" s="1" t="s">
        <v>520</v>
      </c>
      <c r="E167" s="1" t="s">
        <v>107</v>
      </c>
      <c r="F167" s="1" t="s">
        <v>29</v>
      </c>
      <c r="G167" s="2" t="str">
        <f>HYPERLINK("http://www.airitibooks.com/Detail/Detail?PublicationID=P20170323337", "http://www.airitibooks.com/Detail/Detail?PublicationID=P20170323337")</f>
        <v>http://www.airitibooks.com/Detail/Detail?PublicationID=P20170323337</v>
      </c>
      <c r="H167" s="11"/>
      <c r="I167" s="11"/>
      <c r="J167" s="11"/>
    </row>
    <row r="168" spans="1:10" ht="41.25" customHeight="1" x14ac:dyDescent="0.25">
      <c r="A168" s="3" t="s">
        <v>521</v>
      </c>
      <c r="B168" s="1" t="s">
        <v>522</v>
      </c>
      <c r="C168" s="1" t="s">
        <v>523</v>
      </c>
      <c r="D168" s="1" t="s">
        <v>524</v>
      </c>
      <c r="E168" s="1" t="s">
        <v>18</v>
      </c>
      <c r="F168" s="1" t="s">
        <v>102</v>
      </c>
      <c r="G168" s="2" t="str">
        <f>HYPERLINK("http://www.airitibooks.com/Detail/Detail?PublicationID=P20170323484", "http://www.airitibooks.com/Detail/Detail?PublicationID=P20170323484")</f>
        <v>http://www.airitibooks.com/Detail/Detail?PublicationID=P20170323484</v>
      </c>
      <c r="H168" s="11"/>
      <c r="I168" s="11"/>
      <c r="J168" s="11"/>
    </row>
    <row r="169" spans="1:10" ht="21" customHeight="1" x14ac:dyDescent="0.25">
      <c r="A169" s="3" t="s">
        <v>525</v>
      </c>
      <c r="B169" s="1" t="s">
        <v>526</v>
      </c>
      <c r="C169" s="1" t="s">
        <v>527</v>
      </c>
      <c r="D169" s="1" t="s">
        <v>528</v>
      </c>
      <c r="E169" s="1" t="s">
        <v>18</v>
      </c>
      <c r="F169" s="1" t="s">
        <v>96</v>
      </c>
      <c r="G169" s="2" t="str">
        <f>HYPERLINK("http://www.airitibooks.com/Detail/Detail?PublicationID=P20170323503", "http://www.airitibooks.com/Detail/Detail?PublicationID=P20170323503")</f>
        <v>http://www.airitibooks.com/Detail/Detail?PublicationID=P20170323503</v>
      </c>
      <c r="H169" s="11"/>
      <c r="I169" s="11"/>
      <c r="J169" s="11"/>
    </row>
    <row r="170" spans="1:10" ht="21" customHeight="1" x14ac:dyDescent="0.25">
      <c r="A170" s="3" t="s">
        <v>529</v>
      </c>
      <c r="B170" s="1" t="s">
        <v>530</v>
      </c>
      <c r="C170" s="1" t="s">
        <v>510</v>
      </c>
      <c r="D170" s="1" t="s">
        <v>531</v>
      </c>
      <c r="E170" s="1" t="s">
        <v>18</v>
      </c>
      <c r="F170" s="1" t="s">
        <v>24</v>
      </c>
      <c r="G170" s="2" t="str">
        <f>HYPERLINK("http://www.airitibooks.com/Detail/Detail?PublicationID=P20170323507", "http://www.airitibooks.com/Detail/Detail?PublicationID=P20170323507")</f>
        <v>http://www.airitibooks.com/Detail/Detail?PublicationID=P20170323507</v>
      </c>
      <c r="H170" s="11"/>
      <c r="I170" s="11"/>
      <c r="J170" s="11"/>
    </row>
    <row r="171" spans="1:10" ht="21" customHeight="1" x14ac:dyDescent="0.25">
      <c r="A171" s="3" t="s">
        <v>532</v>
      </c>
      <c r="B171" s="1" t="s">
        <v>533</v>
      </c>
      <c r="C171" s="1" t="s">
        <v>527</v>
      </c>
      <c r="D171" s="1" t="s">
        <v>534</v>
      </c>
      <c r="E171" s="1" t="s">
        <v>101</v>
      </c>
      <c r="F171" s="1" t="s">
        <v>96</v>
      </c>
      <c r="G171" s="2" t="str">
        <f>HYPERLINK("http://www.airitibooks.com/Detail/Detail?PublicationID=P20170323508", "http://www.airitibooks.com/Detail/Detail?PublicationID=P20170323508")</f>
        <v>http://www.airitibooks.com/Detail/Detail?PublicationID=P20170323508</v>
      </c>
      <c r="H171" s="11"/>
      <c r="I171" s="11"/>
      <c r="J171" s="11"/>
    </row>
    <row r="172" spans="1:10" ht="21" customHeight="1" x14ac:dyDescent="0.25">
      <c r="A172" s="3" t="s">
        <v>535</v>
      </c>
      <c r="B172" s="1" t="s">
        <v>536</v>
      </c>
      <c r="C172" s="1" t="s">
        <v>506</v>
      </c>
      <c r="D172" s="1" t="s">
        <v>537</v>
      </c>
      <c r="E172" s="1" t="s">
        <v>101</v>
      </c>
      <c r="F172" s="1" t="s">
        <v>96</v>
      </c>
      <c r="G172" s="2" t="str">
        <f>HYPERLINK("http://www.airitibooks.com/Detail/Detail?PublicationID=P20170323521", "http://www.airitibooks.com/Detail/Detail?PublicationID=P20170323521")</f>
        <v>http://www.airitibooks.com/Detail/Detail?PublicationID=P20170323521</v>
      </c>
      <c r="H172" s="11"/>
      <c r="I172" s="11"/>
      <c r="J172" s="11"/>
    </row>
    <row r="173" spans="1:10" ht="21" customHeight="1" x14ac:dyDescent="0.25">
      <c r="A173" s="3" t="s">
        <v>538</v>
      </c>
      <c r="B173" s="1" t="s">
        <v>539</v>
      </c>
      <c r="C173" s="1" t="s">
        <v>527</v>
      </c>
      <c r="D173" s="1" t="s">
        <v>528</v>
      </c>
      <c r="E173" s="1" t="s">
        <v>101</v>
      </c>
      <c r="F173" s="1" t="s">
        <v>96</v>
      </c>
      <c r="G173" s="2" t="str">
        <f>HYPERLINK("http://www.airitibooks.com/Detail/Detail?PublicationID=P20170323525", "http://www.airitibooks.com/Detail/Detail?PublicationID=P20170323525")</f>
        <v>http://www.airitibooks.com/Detail/Detail?PublicationID=P20170323525</v>
      </c>
      <c r="H173" s="11"/>
      <c r="I173" s="11"/>
      <c r="J173" s="11"/>
    </row>
    <row r="174" spans="1:10" ht="21" customHeight="1" x14ac:dyDescent="0.25">
      <c r="A174" s="3" t="s">
        <v>540</v>
      </c>
      <c r="B174" s="1" t="s">
        <v>541</v>
      </c>
      <c r="C174" s="1" t="s">
        <v>527</v>
      </c>
      <c r="D174" s="1" t="s">
        <v>542</v>
      </c>
      <c r="E174" s="1" t="s">
        <v>107</v>
      </c>
      <c r="F174" s="1" t="s">
        <v>96</v>
      </c>
      <c r="G174" s="2" t="str">
        <f>HYPERLINK("http://www.airitibooks.com/Detail/Detail?PublicationID=P20170323541", "http://www.airitibooks.com/Detail/Detail?PublicationID=P20170323541")</f>
        <v>http://www.airitibooks.com/Detail/Detail?PublicationID=P20170323541</v>
      </c>
      <c r="H174" s="11"/>
      <c r="I174" s="11"/>
      <c r="J174" s="11"/>
    </row>
    <row r="175" spans="1:10" ht="21" customHeight="1" x14ac:dyDescent="0.25">
      <c r="A175" s="3" t="s">
        <v>543</v>
      </c>
      <c r="B175" s="1" t="s">
        <v>544</v>
      </c>
      <c r="C175" s="1" t="s">
        <v>545</v>
      </c>
      <c r="D175" s="1" t="s">
        <v>546</v>
      </c>
      <c r="E175" s="1" t="s">
        <v>107</v>
      </c>
      <c r="F175" s="1" t="s">
        <v>96</v>
      </c>
      <c r="G175" s="2" t="str">
        <f>HYPERLINK("http://www.airitibooks.com/Detail/Detail?PublicationID=P20170323542", "http://www.airitibooks.com/Detail/Detail?PublicationID=P20170323542")</f>
        <v>http://www.airitibooks.com/Detail/Detail?PublicationID=P20170323542</v>
      </c>
      <c r="H175" s="11"/>
      <c r="I175" s="11"/>
      <c r="J175" s="11"/>
    </row>
    <row r="176" spans="1:10" ht="21" customHeight="1" x14ac:dyDescent="0.25">
      <c r="A176" s="3" t="s">
        <v>547</v>
      </c>
      <c r="B176" s="1" t="s">
        <v>548</v>
      </c>
      <c r="C176" s="1" t="s">
        <v>320</v>
      </c>
      <c r="D176" s="1" t="s">
        <v>549</v>
      </c>
      <c r="E176" s="1" t="s">
        <v>18</v>
      </c>
      <c r="F176" s="1" t="s">
        <v>143</v>
      </c>
      <c r="G176" s="2" t="str">
        <f>HYPERLINK("http://www.airitibooks.com/Detail/Detail?PublicationID=P20170324156", "http://www.airitibooks.com/Detail/Detail?PublicationID=P20170324156")</f>
        <v>http://www.airitibooks.com/Detail/Detail?PublicationID=P20170324156</v>
      </c>
      <c r="H176" s="11"/>
      <c r="I176" s="11"/>
      <c r="J176" s="11"/>
    </row>
    <row r="177" spans="1:10" ht="21" customHeight="1" x14ac:dyDescent="0.25">
      <c r="A177" s="3" t="s">
        <v>550</v>
      </c>
      <c r="B177" s="1" t="s">
        <v>551</v>
      </c>
      <c r="C177" s="1" t="s">
        <v>210</v>
      </c>
      <c r="D177" s="1" t="s">
        <v>552</v>
      </c>
      <c r="E177" s="1" t="s">
        <v>459</v>
      </c>
      <c r="F177" s="1" t="s">
        <v>34</v>
      </c>
      <c r="G177" s="2" t="str">
        <f>HYPERLINK("http://www.airitibooks.com/Detail/Detail?PublicationID=P20170328075", "http://www.airitibooks.com/Detail/Detail?PublicationID=P20170328075")</f>
        <v>http://www.airitibooks.com/Detail/Detail?PublicationID=P20170328075</v>
      </c>
      <c r="H177" s="11"/>
      <c r="I177" s="11"/>
      <c r="J177" s="11"/>
    </row>
    <row r="178" spans="1:10" ht="21" customHeight="1" x14ac:dyDescent="0.25">
      <c r="A178" s="3" t="s">
        <v>553</v>
      </c>
      <c r="B178" s="1" t="s">
        <v>554</v>
      </c>
      <c r="C178" s="1" t="s">
        <v>210</v>
      </c>
      <c r="D178" s="1" t="s">
        <v>552</v>
      </c>
      <c r="E178" s="1" t="s">
        <v>459</v>
      </c>
      <c r="F178" s="1" t="s">
        <v>34</v>
      </c>
      <c r="G178" s="2" t="str">
        <f>HYPERLINK("http://www.airitibooks.com/Detail/Detail?PublicationID=P20170328077", "http://www.airitibooks.com/Detail/Detail?PublicationID=P20170328077")</f>
        <v>http://www.airitibooks.com/Detail/Detail?PublicationID=P20170328077</v>
      </c>
      <c r="H178" s="11"/>
      <c r="I178" s="11"/>
      <c r="J178" s="11"/>
    </row>
    <row r="179" spans="1:10" ht="21" customHeight="1" x14ac:dyDescent="0.25">
      <c r="A179" s="3" t="s">
        <v>555</v>
      </c>
      <c r="B179" s="1" t="s">
        <v>556</v>
      </c>
      <c r="C179" s="1" t="s">
        <v>210</v>
      </c>
      <c r="D179" s="1" t="s">
        <v>557</v>
      </c>
      <c r="E179" s="1" t="s">
        <v>459</v>
      </c>
      <c r="F179" s="1" t="s">
        <v>96</v>
      </c>
      <c r="G179" s="2" t="str">
        <f>HYPERLINK("http://www.airitibooks.com/Detail/Detail?PublicationID=P20170328080", "http://www.airitibooks.com/Detail/Detail?PublicationID=P20170328080")</f>
        <v>http://www.airitibooks.com/Detail/Detail?PublicationID=P20170328080</v>
      </c>
      <c r="H179" s="11"/>
      <c r="I179" s="11"/>
      <c r="J179" s="11"/>
    </row>
    <row r="180" spans="1:10" ht="21" customHeight="1" x14ac:dyDescent="0.25">
      <c r="A180" s="3" t="s">
        <v>558</v>
      </c>
      <c r="B180" s="1" t="s">
        <v>559</v>
      </c>
      <c r="C180" s="1" t="s">
        <v>560</v>
      </c>
      <c r="D180" s="1" t="s">
        <v>561</v>
      </c>
      <c r="E180" s="1" t="s">
        <v>459</v>
      </c>
      <c r="F180" s="1" t="s">
        <v>102</v>
      </c>
      <c r="G180" s="2" t="str">
        <f>HYPERLINK("http://www.airitibooks.com/Detail/Detail?PublicationID=P20170328088", "http://www.airitibooks.com/Detail/Detail?PublicationID=P20170328088")</f>
        <v>http://www.airitibooks.com/Detail/Detail?PublicationID=P20170328088</v>
      </c>
      <c r="H180" s="11"/>
      <c r="I180" s="11"/>
      <c r="J180" s="11"/>
    </row>
    <row r="181" spans="1:10" ht="21" customHeight="1" x14ac:dyDescent="0.25">
      <c r="A181" s="3" t="s">
        <v>562</v>
      </c>
      <c r="B181" s="1" t="s">
        <v>563</v>
      </c>
      <c r="C181" s="1" t="s">
        <v>560</v>
      </c>
      <c r="D181" s="1" t="s">
        <v>561</v>
      </c>
      <c r="E181" s="1" t="s">
        <v>459</v>
      </c>
      <c r="F181" s="1" t="s">
        <v>102</v>
      </c>
      <c r="G181" s="2" t="str">
        <f>HYPERLINK("http://www.airitibooks.com/Detail/Detail?PublicationID=P20170328089", "http://www.airitibooks.com/Detail/Detail?PublicationID=P20170328089")</f>
        <v>http://www.airitibooks.com/Detail/Detail?PublicationID=P20170328089</v>
      </c>
      <c r="H181" s="11"/>
      <c r="I181" s="11"/>
      <c r="J181" s="11"/>
    </row>
    <row r="182" spans="1:10" ht="21" customHeight="1" x14ac:dyDescent="0.25">
      <c r="A182" s="3" t="s">
        <v>564</v>
      </c>
      <c r="B182" s="1" t="s">
        <v>565</v>
      </c>
      <c r="C182" s="1" t="s">
        <v>566</v>
      </c>
      <c r="D182" s="1" t="s">
        <v>567</v>
      </c>
      <c r="E182" s="1" t="s">
        <v>263</v>
      </c>
      <c r="F182" s="1" t="s">
        <v>29</v>
      </c>
      <c r="G182" s="2" t="str">
        <f>HYPERLINK("http://www.airitibooks.com/Detail/Detail?PublicationID=P20170411019", "http://www.airitibooks.com/Detail/Detail?PublicationID=P20170411019")</f>
        <v>http://www.airitibooks.com/Detail/Detail?PublicationID=P20170411019</v>
      </c>
      <c r="H182" s="11"/>
      <c r="I182" s="11"/>
      <c r="J182" s="11"/>
    </row>
    <row r="183" spans="1:10" ht="36.75" customHeight="1" x14ac:dyDescent="0.25">
      <c r="A183" s="3" t="s">
        <v>568</v>
      </c>
      <c r="B183" s="1" t="s">
        <v>569</v>
      </c>
      <c r="C183" s="1" t="s">
        <v>37</v>
      </c>
      <c r="D183" s="1" t="s">
        <v>570</v>
      </c>
      <c r="E183" s="1" t="s">
        <v>459</v>
      </c>
      <c r="F183" s="1" t="s">
        <v>143</v>
      </c>
      <c r="G183" s="2" t="str">
        <f>HYPERLINK("http://www.airitibooks.com/Detail/Detail?PublicationID=P20170411026", "http://www.airitibooks.com/Detail/Detail?PublicationID=P20170411026")</f>
        <v>http://www.airitibooks.com/Detail/Detail?PublicationID=P20170411026</v>
      </c>
      <c r="H183" s="11"/>
      <c r="I183" s="11"/>
      <c r="J183" s="11"/>
    </row>
    <row r="184" spans="1:10" ht="21" customHeight="1" x14ac:dyDescent="0.25">
      <c r="A184" s="3" t="s">
        <v>571</v>
      </c>
      <c r="B184" s="1" t="s">
        <v>572</v>
      </c>
      <c r="C184" s="1" t="s">
        <v>573</v>
      </c>
      <c r="D184" s="1" t="s">
        <v>574</v>
      </c>
      <c r="E184" s="1" t="s">
        <v>263</v>
      </c>
      <c r="F184" s="1" t="s">
        <v>102</v>
      </c>
      <c r="G184" s="2" t="str">
        <f>HYPERLINK("http://www.airitibooks.com/Detail/Detail?PublicationID=P20170419030", "http://www.airitibooks.com/Detail/Detail?PublicationID=P20170419030")</f>
        <v>http://www.airitibooks.com/Detail/Detail?PublicationID=P20170419030</v>
      </c>
      <c r="H184" s="11"/>
      <c r="I184" s="11"/>
      <c r="J184" s="11"/>
    </row>
    <row r="185" spans="1:10" ht="21" customHeight="1" x14ac:dyDescent="0.25">
      <c r="A185" s="3" t="s">
        <v>575</v>
      </c>
      <c r="B185" s="1" t="s">
        <v>576</v>
      </c>
      <c r="C185" s="1" t="s">
        <v>37</v>
      </c>
      <c r="D185" s="1" t="s">
        <v>14</v>
      </c>
      <c r="E185" s="1" t="s">
        <v>577</v>
      </c>
      <c r="F185" s="1" t="s">
        <v>39</v>
      </c>
      <c r="G185" s="2" t="str">
        <f>HYPERLINK("http://www.airitibooks.com/Detail/Detail?PublicationID=P20170428015", "http://www.airitibooks.com/Detail/Detail?PublicationID=P20170428015")</f>
        <v>http://www.airitibooks.com/Detail/Detail?PublicationID=P20170428015</v>
      </c>
      <c r="H185" s="11"/>
      <c r="I185" s="11"/>
      <c r="J185" s="11"/>
    </row>
    <row r="186" spans="1:10" ht="21" customHeight="1" x14ac:dyDescent="0.25">
      <c r="A186" s="3" t="s">
        <v>578</v>
      </c>
      <c r="B186" s="1" t="s">
        <v>579</v>
      </c>
      <c r="C186" s="1" t="s">
        <v>37</v>
      </c>
      <c r="D186" s="1" t="s">
        <v>14</v>
      </c>
      <c r="E186" s="1" t="s">
        <v>577</v>
      </c>
      <c r="F186" s="1" t="s">
        <v>580</v>
      </c>
      <c r="G186" s="2" t="str">
        <f>HYPERLINK("http://www.airitibooks.com/Detail/Detail?PublicationID=P20170428016", "http://www.airitibooks.com/Detail/Detail?PublicationID=P20170428016")</f>
        <v>http://www.airitibooks.com/Detail/Detail?PublicationID=P20170428016</v>
      </c>
      <c r="H186" s="11"/>
      <c r="I186" s="11"/>
      <c r="J186" s="11"/>
    </row>
    <row r="187" spans="1:10" ht="21" customHeight="1" x14ac:dyDescent="0.25">
      <c r="A187" s="3" t="s">
        <v>581</v>
      </c>
      <c r="B187" s="1" t="s">
        <v>582</v>
      </c>
      <c r="C187" s="1" t="s">
        <v>223</v>
      </c>
      <c r="D187" s="1" t="s">
        <v>583</v>
      </c>
      <c r="E187" s="1" t="s">
        <v>459</v>
      </c>
      <c r="F187" s="1" t="s">
        <v>24</v>
      </c>
      <c r="G187" s="2" t="str">
        <f>HYPERLINK("http://www.airitibooks.com/Detail/Detail?PublicationID=P20170502036", "http://www.airitibooks.com/Detail/Detail?PublicationID=P20170502036")</f>
        <v>http://www.airitibooks.com/Detail/Detail?PublicationID=P20170502036</v>
      </c>
      <c r="H187" s="11"/>
      <c r="I187" s="11"/>
      <c r="J187" s="11"/>
    </row>
    <row r="188" spans="1:10" ht="36.75" customHeight="1" x14ac:dyDescent="0.25">
      <c r="A188" s="3" t="s">
        <v>584</v>
      </c>
      <c r="B188" s="1" t="s">
        <v>585</v>
      </c>
      <c r="C188" s="1" t="s">
        <v>134</v>
      </c>
      <c r="D188" s="1" t="s">
        <v>173</v>
      </c>
      <c r="E188" s="1" t="s">
        <v>263</v>
      </c>
      <c r="F188" s="1" t="s">
        <v>29</v>
      </c>
      <c r="G188" s="2" t="str">
        <f>HYPERLINK("http://www.airitibooks.com/Detail/Detail?PublicationID=P20170502053", "http://www.airitibooks.com/Detail/Detail?PublicationID=P20170502053")</f>
        <v>http://www.airitibooks.com/Detail/Detail?PublicationID=P20170502053</v>
      </c>
      <c r="H188" s="11"/>
      <c r="I188" s="11"/>
      <c r="J188" s="11"/>
    </row>
    <row r="189" spans="1:10" ht="21" customHeight="1" x14ac:dyDescent="0.25">
      <c r="A189" s="3" t="s">
        <v>586</v>
      </c>
      <c r="B189" s="1" t="s">
        <v>587</v>
      </c>
      <c r="C189" s="1" t="s">
        <v>134</v>
      </c>
      <c r="D189" s="1" t="s">
        <v>588</v>
      </c>
      <c r="E189" s="1" t="s">
        <v>263</v>
      </c>
      <c r="F189" s="1" t="s">
        <v>102</v>
      </c>
      <c r="G189" s="2" t="str">
        <f>HYPERLINK("http://www.airitibooks.com/Detail/Detail?PublicationID=P20170502060", "http://www.airitibooks.com/Detail/Detail?PublicationID=P20170502060")</f>
        <v>http://www.airitibooks.com/Detail/Detail?PublicationID=P20170502060</v>
      </c>
      <c r="H189" s="11"/>
      <c r="I189" s="11"/>
      <c r="J189" s="11"/>
    </row>
    <row r="190" spans="1:10" ht="21" customHeight="1" x14ac:dyDescent="0.25">
      <c r="A190" s="3" t="s">
        <v>589</v>
      </c>
      <c r="B190" s="1" t="s">
        <v>590</v>
      </c>
      <c r="C190" s="1" t="s">
        <v>591</v>
      </c>
      <c r="D190" s="1" t="s">
        <v>592</v>
      </c>
      <c r="E190" s="1" t="s">
        <v>263</v>
      </c>
      <c r="F190" s="1" t="s">
        <v>102</v>
      </c>
      <c r="G190" s="2" t="str">
        <f>HYPERLINK("http://www.airitibooks.com/Detail/Detail?PublicationID=P20170502062", "http://www.airitibooks.com/Detail/Detail?PublicationID=P20170502062")</f>
        <v>http://www.airitibooks.com/Detail/Detail?PublicationID=P20170502062</v>
      </c>
      <c r="H190" s="11"/>
      <c r="I190" s="11"/>
      <c r="J190" s="11"/>
    </row>
    <row r="191" spans="1:10" ht="39" customHeight="1" x14ac:dyDescent="0.25">
      <c r="A191" s="3" t="s">
        <v>593</v>
      </c>
      <c r="B191" s="1" t="s">
        <v>594</v>
      </c>
      <c r="C191" s="1" t="s">
        <v>595</v>
      </c>
      <c r="D191" s="1" t="s">
        <v>596</v>
      </c>
      <c r="E191" s="1" t="s">
        <v>459</v>
      </c>
      <c r="F191" s="1" t="s">
        <v>19</v>
      </c>
      <c r="G191" s="2" t="str">
        <f>HYPERLINK("http://www.airitibooks.com/Detail/Detail?PublicationID=P20170503021", "http://www.airitibooks.com/Detail/Detail?PublicationID=P20170503021")</f>
        <v>http://www.airitibooks.com/Detail/Detail?PublicationID=P20170503021</v>
      </c>
      <c r="H191" s="11"/>
      <c r="I191" s="11"/>
      <c r="J191" s="11"/>
    </row>
    <row r="192" spans="1:10" ht="21" customHeight="1" x14ac:dyDescent="0.25">
      <c r="A192" s="3" t="s">
        <v>597</v>
      </c>
      <c r="B192" s="1" t="s">
        <v>598</v>
      </c>
      <c r="C192" s="1" t="s">
        <v>197</v>
      </c>
      <c r="D192" s="1" t="s">
        <v>599</v>
      </c>
      <c r="E192" s="1" t="s">
        <v>159</v>
      </c>
      <c r="F192" s="1" t="s">
        <v>143</v>
      </c>
      <c r="G192" s="2" t="str">
        <f>HYPERLINK("http://www.airitibooks.com/Detail/Detail?PublicationID=P20170503058", "http://www.airitibooks.com/Detail/Detail?PublicationID=P20170503058")</f>
        <v>http://www.airitibooks.com/Detail/Detail?PublicationID=P20170503058</v>
      </c>
      <c r="H192" s="11"/>
      <c r="I192" s="11"/>
      <c r="J192" s="11"/>
    </row>
    <row r="193" spans="1:10" ht="21" customHeight="1" x14ac:dyDescent="0.25">
      <c r="A193" s="3" t="s">
        <v>600</v>
      </c>
      <c r="B193" s="1" t="s">
        <v>601</v>
      </c>
      <c r="C193" s="1" t="s">
        <v>197</v>
      </c>
      <c r="D193" s="1" t="s">
        <v>602</v>
      </c>
      <c r="E193" s="1" t="s">
        <v>159</v>
      </c>
      <c r="F193" s="1" t="s">
        <v>143</v>
      </c>
      <c r="G193" s="2" t="str">
        <f>HYPERLINK("http://www.airitibooks.com/Detail/Detail?PublicationID=P20170503060", "http://www.airitibooks.com/Detail/Detail?PublicationID=P20170503060")</f>
        <v>http://www.airitibooks.com/Detail/Detail?PublicationID=P20170503060</v>
      </c>
      <c r="H193" s="11"/>
      <c r="I193" s="11"/>
      <c r="J193" s="11"/>
    </row>
    <row r="194" spans="1:10" ht="37.5" customHeight="1" x14ac:dyDescent="0.25">
      <c r="A194" s="3" t="s">
        <v>603</v>
      </c>
      <c r="B194" s="1" t="s">
        <v>604</v>
      </c>
      <c r="C194" s="1" t="s">
        <v>605</v>
      </c>
      <c r="D194" s="1" t="s">
        <v>606</v>
      </c>
      <c r="E194" s="1" t="s">
        <v>459</v>
      </c>
      <c r="F194" s="1" t="s">
        <v>19</v>
      </c>
      <c r="G194" s="2" t="str">
        <f>HYPERLINK("http://www.airitibooks.com/Detail/Detail?PublicationID=P20170517141", "http://www.airitibooks.com/Detail/Detail?PublicationID=P20170517141")</f>
        <v>http://www.airitibooks.com/Detail/Detail?PublicationID=P20170517141</v>
      </c>
      <c r="H194" s="11"/>
      <c r="I194" s="11"/>
      <c r="J194" s="11"/>
    </row>
    <row r="195" spans="1:10" ht="21" customHeight="1" x14ac:dyDescent="0.25">
      <c r="A195" s="3" t="s">
        <v>607</v>
      </c>
      <c r="B195" s="1" t="s">
        <v>608</v>
      </c>
      <c r="C195" s="1" t="s">
        <v>609</v>
      </c>
      <c r="D195" s="1" t="s">
        <v>610</v>
      </c>
      <c r="E195" s="1" t="s">
        <v>159</v>
      </c>
      <c r="F195" s="1" t="s">
        <v>96</v>
      </c>
      <c r="G195" s="2" t="str">
        <f>HYPERLINK("http://www.airitibooks.com/Detail/Detail?PublicationID=P20170518005", "http://www.airitibooks.com/Detail/Detail?PublicationID=P20170518005")</f>
        <v>http://www.airitibooks.com/Detail/Detail?PublicationID=P20170518005</v>
      </c>
      <c r="H195" s="11"/>
      <c r="I195" s="11"/>
      <c r="J195" s="11"/>
    </row>
    <row r="196" spans="1:10" ht="21" customHeight="1" x14ac:dyDescent="0.25">
      <c r="A196" s="3" t="s">
        <v>578</v>
      </c>
      <c r="B196" s="1" t="s">
        <v>611</v>
      </c>
      <c r="C196" s="1" t="s">
        <v>37</v>
      </c>
      <c r="D196" s="1" t="s">
        <v>14</v>
      </c>
      <c r="E196" s="1" t="s">
        <v>612</v>
      </c>
      <c r="F196" s="1" t="s">
        <v>580</v>
      </c>
      <c r="G196" s="2" t="str">
        <f>HYPERLINK("http://www.airitibooks.com/Detail/Detail?PublicationID=P20170522262", "http://www.airitibooks.com/Detail/Detail?PublicationID=P20170522262")</f>
        <v>http://www.airitibooks.com/Detail/Detail?PublicationID=P20170522262</v>
      </c>
      <c r="H196" s="11"/>
      <c r="I196" s="11"/>
      <c r="J196" s="11"/>
    </row>
    <row r="197" spans="1:10" ht="21" customHeight="1" x14ac:dyDescent="0.25">
      <c r="A197" s="3" t="s">
        <v>578</v>
      </c>
      <c r="B197" s="1" t="s">
        <v>613</v>
      </c>
      <c r="C197" s="1" t="s">
        <v>37</v>
      </c>
      <c r="D197" s="1" t="s">
        <v>14</v>
      </c>
      <c r="E197" s="1" t="s">
        <v>614</v>
      </c>
      <c r="F197" s="1" t="s">
        <v>580</v>
      </c>
      <c r="G197" s="2" t="str">
        <f>HYPERLINK("http://www.airitibooks.com/Detail/Detail?PublicationID=P20170522263", "http://www.airitibooks.com/Detail/Detail?PublicationID=P20170522263")</f>
        <v>http://www.airitibooks.com/Detail/Detail?PublicationID=P20170522263</v>
      </c>
      <c r="H197" s="11"/>
      <c r="I197" s="11"/>
      <c r="J197" s="11"/>
    </row>
    <row r="198" spans="1:10" ht="21" customHeight="1" x14ac:dyDescent="0.25">
      <c r="A198" s="3" t="s">
        <v>575</v>
      </c>
      <c r="B198" s="1" t="s">
        <v>615</v>
      </c>
      <c r="C198" s="1" t="s">
        <v>37</v>
      </c>
      <c r="D198" s="1" t="s">
        <v>14</v>
      </c>
      <c r="E198" s="1" t="s">
        <v>616</v>
      </c>
      <c r="F198" s="1" t="s">
        <v>39</v>
      </c>
      <c r="G198" s="2" t="str">
        <f>HYPERLINK("http://www.airitibooks.com/Detail/Detail?PublicationID=P20170522303", "http://www.airitibooks.com/Detail/Detail?PublicationID=P20170522303")</f>
        <v>http://www.airitibooks.com/Detail/Detail?PublicationID=P20170522303</v>
      </c>
      <c r="H198" s="11"/>
      <c r="I198" s="11"/>
      <c r="J198" s="11"/>
    </row>
    <row r="199" spans="1:10" ht="21" customHeight="1" x14ac:dyDescent="0.25">
      <c r="A199" s="3" t="s">
        <v>575</v>
      </c>
      <c r="B199" s="1" t="s">
        <v>617</v>
      </c>
      <c r="C199" s="1" t="s">
        <v>37</v>
      </c>
      <c r="D199" s="1" t="s">
        <v>14</v>
      </c>
      <c r="E199" s="1" t="s">
        <v>618</v>
      </c>
      <c r="F199" s="1" t="s">
        <v>39</v>
      </c>
      <c r="G199" s="2" t="str">
        <f>HYPERLINK("http://www.airitibooks.com/Detail/Detail?PublicationID=P20170522308", "http://www.airitibooks.com/Detail/Detail?PublicationID=P20170522308")</f>
        <v>http://www.airitibooks.com/Detail/Detail?PublicationID=P20170522308</v>
      </c>
      <c r="H199" s="11"/>
      <c r="I199" s="11"/>
      <c r="J199" s="11"/>
    </row>
    <row r="200" spans="1:10" ht="21" customHeight="1" x14ac:dyDescent="0.25">
      <c r="A200" s="3" t="s">
        <v>575</v>
      </c>
      <c r="B200" s="1" t="s">
        <v>619</v>
      </c>
      <c r="C200" s="1" t="s">
        <v>37</v>
      </c>
      <c r="D200" s="1" t="s">
        <v>14</v>
      </c>
      <c r="E200" s="1" t="s">
        <v>620</v>
      </c>
      <c r="F200" s="1" t="s">
        <v>39</v>
      </c>
      <c r="G200" s="2" t="str">
        <f>HYPERLINK("http://www.airitibooks.com/Detail/Detail?PublicationID=P20170522310", "http://www.airitibooks.com/Detail/Detail?PublicationID=P20170522310")</f>
        <v>http://www.airitibooks.com/Detail/Detail?PublicationID=P20170522310</v>
      </c>
      <c r="H200" s="11"/>
      <c r="I200" s="11"/>
      <c r="J200" s="11"/>
    </row>
    <row r="201" spans="1:10" ht="21" customHeight="1" x14ac:dyDescent="0.25">
      <c r="A201" s="3" t="s">
        <v>575</v>
      </c>
      <c r="B201" s="1" t="s">
        <v>621</v>
      </c>
      <c r="C201" s="1" t="s">
        <v>37</v>
      </c>
      <c r="D201" s="1" t="s">
        <v>14</v>
      </c>
      <c r="E201" s="1" t="s">
        <v>622</v>
      </c>
      <c r="F201" s="1" t="s">
        <v>39</v>
      </c>
      <c r="G201" s="2" t="str">
        <f>HYPERLINK("http://www.airitibooks.com/Detail/Detail?PublicationID=P20170522311", "http://www.airitibooks.com/Detail/Detail?PublicationID=P20170522311")</f>
        <v>http://www.airitibooks.com/Detail/Detail?PublicationID=P20170522311</v>
      </c>
      <c r="H201" s="11"/>
      <c r="I201" s="11"/>
      <c r="J201" s="11"/>
    </row>
    <row r="202" spans="1:10" ht="21" customHeight="1" x14ac:dyDescent="0.25">
      <c r="A202" s="3" t="s">
        <v>575</v>
      </c>
      <c r="B202" s="1" t="s">
        <v>623</v>
      </c>
      <c r="C202" s="1" t="s">
        <v>37</v>
      </c>
      <c r="D202" s="1" t="s">
        <v>14</v>
      </c>
      <c r="E202" s="1" t="s">
        <v>624</v>
      </c>
      <c r="F202" s="1" t="s">
        <v>625</v>
      </c>
      <c r="G202" s="2" t="str">
        <f>HYPERLINK("http://www.airitibooks.com/Detail/Detail?PublicationID=P20170522312", "http://www.airitibooks.com/Detail/Detail?PublicationID=P20170522312")</f>
        <v>http://www.airitibooks.com/Detail/Detail?PublicationID=P20170522312</v>
      </c>
      <c r="H202" s="11"/>
      <c r="I202" s="11"/>
      <c r="J202" s="11"/>
    </row>
    <row r="203" spans="1:10" ht="21" customHeight="1" x14ac:dyDescent="0.25">
      <c r="A203" s="3" t="s">
        <v>626</v>
      </c>
      <c r="B203" s="1" t="s">
        <v>627</v>
      </c>
      <c r="C203" s="1" t="s">
        <v>628</v>
      </c>
      <c r="D203" s="1" t="s">
        <v>629</v>
      </c>
      <c r="E203" s="1" t="s">
        <v>263</v>
      </c>
      <c r="F203" s="1" t="s">
        <v>96</v>
      </c>
      <c r="G203" s="2" t="str">
        <f>HYPERLINK("http://www.airitibooks.com/Detail/Detail?PublicationID=P20170531078", "http://www.airitibooks.com/Detail/Detail?PublicationID=P20170531078")</f>
        <v>http://www.airitibooks.com/Detail/Detail?PublicationID=P20170531078</v>
      </c>
      <c r="H203" s="11"/>
      <c r="I203" s="11"/>
      <c r="J203" s="11"/>
    </row>
    <row r="204" spans="1:10" ht="21" customHeight="1" x14ac:dyDescent="0.25">
      <c r="A204" s="3" t="s">
        <v>630</v>
      </c>
      <c r="B204" s="1" t="s">
        <v>631</v>
      </c>
      <c r="C204" s="1" t="s">
        <v>628</v>
      </c>
      <c r="D204" s="1" t="s">
        <v>632</v>
      </c>
      <c r="E204" s="1" t="s">
        <v>263</v>
      </c>
      <c r="F204" s="1" t="s">
        <v>96</v>
      </c>
      <c r="G204" s="2" t="str">
        <f>HYPERLINK("http://www.airitibooks.com/Detail/Detail?PublicationID=P20170531079", "http://www.airitibooks.com/Detail/Detail?PublicationID=P20170531079")</f>
        <v>http://www.airitibooks.com/Detail/Detail?PublicationID=P20170531079</v>
      </c>
      <c r="H204" s="11"/>
      <c r="I204" s="11"/>
      <c r="J204" s="11"/>
    </row>
    <row r="205" spans="1:10" ht="21" customHeight="1" x14ac:dyDescent="0.25">
      <c r="A205" s="3" t="s">
        <v>633</v>
      </c>
      <c r="B205" s="1" t="s">
        <v>634</v>
      </c>
      <c r="C205" s="1" t="s">
        <v>275</v>
      </c>
      <c r="D205" s="1" t="s">
        <v>635</v>
      </c>
      <c r="E205" s="1" t="s">
        <v>263</v>
      </c>
      <c r="F205" s="1" t="s">
        <v>29</v>
      </c>
      <c r="G205" s="2" t="str">
        <f>HYPERLINK("http://www.airitibooks.com/Detail/Detail?PublicationID=P20170717023", "http://www.airitibooks.com/Detail/Detail?PublicationID=P20170717023")</f>
        <v>http://www.airitibooks.com/Detail/Detail?PublicationID=P20170717023</v>
      </c>
      <c r="H205" s="11"/>
      <c r="I205" s="11"/>
      <c r="J205" s="11"/>
    </row>
    <row r="206" spans="1:10" ht="21" customHeight="1" x14ac:dyDescent="0.25">
      <c r="A206" s="3" t="s">
        <v>636</v>
      </c>
      <c r="B206" s="1" t="s">
        <v>637</v>
      </c>
      <c r="C206" s="1" t="s">
        <v>638</v>
      </c>
      <c r="D206" s="1" t="s">
        <v>458</v>
      </c>
      <c r="E206" s="1" t="s">
        <v>459</v>
      </c>
      <c r="F206" s="1" t="s">
        <v>29</v>
      </c>
      <c r="G206" s="2" t="str">
        <f>HYPERLINK("http://www.airitibooks.com/Detail/Detail?PublicationID=P20170717042", "http://www.airitibooks.com/Detail/Detail?PublicationID=P20170717042")</f>
        <v>http://www.airitibooks.com/Detail/Detail?PublicationID=P20170717042</v>
      </c>
      <c r="H206" s="11"/>
      <c r="I206" s="11"/>
      <c r="J206" s="11"/>
    </row>
    <row r="207" spans="1:10" ht="21" customHeight="1" x14ac:dyDescent="0.25">
      <c r="A207" s="3" t="s">
        <v>639</v>
      </c>
      <c r="B207" s="1" t="s">
        <v>640</v>
      </c>
      <c r="C207" s="1" t="s">
        <v>628</v>
      </c>
      <c r="D207" s="1" t="s">
        <v>641</v>
      </c>
      <c r="E207" s="1" t="s">
        <v>263</v>
      </c>
      <c r="F207" s="1" t="s">
        <v>96</v>
      </c>
      <c r="G207" s="2" t="str">
        <f>HYPERLINK("http://www.airitibooks.com/Detail/Detail?PublicationID=P20170815056", "http://www.airitibooks.com/Detail/Detail?PublicationID=P20170815056")</f>
        <v>http://www.airitibooks.com/Detail/Detail?PublicationID=P20170815056</v>
      </c>
      <c r="H207" s="11"/>
      <c r="I207" s="11"/>
      <c r="J207" s="11"/>
    </row>
    <row r="208" spans="1:10" ht="21" customHeight="1" x14ac:dyDescent="0.25">
      <c r="A208" s="3" t="s">
        <v>642</v>
      </c>
      <c r="B208" s="1" t="s">
        <v>643</v>
      </c>
      <c r="C208" s="1" t="s">
        <v>644</v>
      </c>
      <c r="D208" s="1" t="s">
        <v>645</v>
      </c>
      <c r="E208" s="1" t="s">
        <v>459</v>
      </c>
      <c r="F208" s="1" t="s">
        <v>102</v>
      </c>
      <c r="G208" s="2" t="str">
        <f>HYPERLINK("http://www.airitibooks.com/Detail/Detail?PublicationID=P20170815058", "http://www.airitibooks.com/Detail/Detail?PublicationID=P20170815058")</f>
        <v>http://www.airitibooks.com/Detail/Detail?PublicationID=P20170815058</v>
      </c>
      <c r="H208" s="11"/>
      <c r="I208" s="11"/>
      <c r="J208" s="11"/>
    </row>
    <row r="209" spans="1:10" ht="21" customHeight="1" x14ac:dyDescent="0.25">
      <c r="A209" s="3" t="s">
        <v>646</v>
      </c>
      <c r="B209" s="1" t="s">
        <v>647</v>
      </c>
      <c r="C209" s="1" t="s">
        <v>644</v>
      </c>
      <c r="D209" s="1" t="s">
        <v>645</v>
      </c>
      <c r="E209" s="1" t="s">
        <v>459</v>
      </c>
      <c r="F209" s="1" t="s">
        <v>102</v>
      </c>
      <c r="G209" s="2" t="str">
        <f>HYPERLINK("http://www.airitibooks.com/Detail/Detail?PublicationID=P20170815059", "http://www.airitibooks.com/Detail/Detail?PublicationID=P20170815059")</f>
        <v>http://www.airitibooks.com/Detail/Detail?PublicationID=P20170815059</v>
      </c>
      <c r="H209" s="11"/>
      <c r="I209" s="11"/>
      <c r="J209" s="11"/>
    </row>
    <row r="210" spans="1:10" ht="21" customHeight="1" x14ac:dyDescent="0.25">
      <c r="A210" s="3" t="s">
        <v>648</v>
      </c>
      <c r="B210" s="1" t="s">
        <v>649</v>
      </c>
      <c r="C210" s="1" t="s">
        <v>591</v>
      </c>
      <c r="D210" s="1" t="s">
        <v>650</v>
      </c>
      <c r="E210" s="1" t="s">
        <v>459</v>
      </c>
      <c r="F210" s="1" t="s">
        <v>29</v>
      </c>
      <c r="G210" s="2" t="str">
        <f>HYPERLINK("http://www.airitibooks.com/Detail/Detail?PublicationID=P20170907176", "http://www.airitibooks.com/Detail/Detail?PublicationID=P20170907176")</f>
        <v>http://www.airitibooks.com/Detail/Detail?PublicationID=P20170907176</v>
      </c>
      <c r="H210" s="11"/>
      <c r="I210" s="11"/>
      <c r="J210" s="11"/>
    </row>
    <row r="211" spans="1:10" ht="36.75" customHeight="1" x14ac:dyDescent="0.25">
      <c r="A211" s="3" t="s">
        <v>651</v>
      </c>
      <c r="B211" s="1" t="s">
        <v>652</v>
      </c>
      <c r="C211" s="1" t="s">
        <v>591</v>
      </c>
      <c r="D211" s="1" t="s">
        <v>653</v>
      </c>
      <c r="E211" s="1" t="s">
        <v>459</v>
      </c>
      <c r="F211" s="1" t="s">
        <v>102</v>
      </c>
      <c r="G211" s="2" t="str">
        <f>HYPERLINK("http://www.airitibooks.com/Detail/Detail?PublicationID=P20170907179", "http://www.airitibooks.com/Detail/Detail?PublicationID=P20170907179")</f>
        <v>http://www.airitibooks.com/Detail/Detail?PublicationID=P20170907179</v>
      </c>
      <c r="H211" s="11"/>
      <c r="I211" s="11"/>
      <c r="J211" s="11"/>
    </row>
    <row r="212" spans="1:10" ht="33.75" customHeight="1" x14ac:dyDescent="0.25">
      <c r="A212" s="3" t="s">
        <v>654</v>
      </c>
      <c r="B212" s="1" t="s">
        <v>655</v>
      </c>
      <c r="C212" s="1" t="s">
        <v>134</v>
      </c>
      <c r="D212" s="1" t="s">
        <v>592</v>
      </c>
      <c r="E212" s="1" t="s">
        <v>459</v>
      </c>
      <c r="F212" s="1" t="s">
        <v>102</v>
      </c>
      <c r="G212" s="2" t="str">
        <f>HYPERLINK("http://www.airitibooks.com/Detail/Detail?PublicationID=P20170907182", "http://www.airitibooks.com/Detail/Detail?PublicationID=P20170907182")</f>
        <v>http://www.airitibooks.com/Detail/Detail?PublicationID=P20170907182</v>
      </c>
      <c r="H212" s="11"/>
      <c r="I212" s="11"/>
      <c r="J212" s="11"/>
    </row>
    <row r="213" spans="1:10" ht="21" customHeight="1" x14ac:dyDescent="0.25">
      <c r="A213" s="3" t="s">
        <v>656</v>
      </c>
      <c r="B213" s="1" t="s">
        <v>657</v>
      </c>
      <c r="C213" s="1" t="s">
        <v>591</v>
      </c>
      <c r="D213" s="1" t="s">
        <v>592</v>
      </c>
      <c r="E213" s="1" t="s">
        <v>459</v>
      </c>
      <c r="F213" s="1" t="s">
        <v>102</v>
      </c>
      <c r="G213" s="2" t="str">
        <f>HYPERLINK("http://www.airitibooks.com/Detail/Detail?PublicationID=P20170907185", "http://www.airitibooks.com/Detail/Detail?PublicationID=P20170907185")</f>
        <v>http://www.airitibooks.com/Detail/Detail?PublicationID=P20170907185</v>
      </c>
      <c r="H213" s="11"/>
      <c r="I213" s="11"/>
      <c r="J213" s="11"/>
    </row>
    <row r="214" spans="1:10" ht="21" customHeight="1" x14ac:dyDescent="0.25">
      <c r="A214" s="3" t="s">
        <v>658</v>
      </c>
      <c r="B214" s="1" t="s">
        <v>659</v>
      </c>
      <c r="C214" s="1" t="s">
        <v>32</v>
      </c>
      <c r="D214" s="1" t="s">
        <v>660</v>
      </c>
      <c r="E214" s="1" t="s">
        <v>459</v>
      </c>
      <c r="F214" s="1" t="s">
        <v>102</v>
      </c>
      <c r="G214" s="2" t="str">
        <f>HYPERLINK("http://www.airitibooks.com/Detail/Detail?PublicationID=P20170907309", "http://www.airitibooks.com/Detail/Detail?PublicationID=P20170907309")</f>
        <v>http://www.airitibooks.com/Detail/Detail?PublicationID=P20170907309</v>
      </c>
      <c r="H214" s="11"/>
      <c r="I214" s="11"/>
      <c r="J214" s="11"/>
    </row>
    <row r="215" spans="1:10" ht="21" customHeight="1" x14ac:dyDescent="0.25">
      <c r="A215" s="3" t="s">
        <v>661</v>
      </c>
      <c r="B215" s="1" t="s">
        <v>662</v>
      </c>
      <c r="C215" s="1" t="s">
        <v>197</v>
      </c>
      <c r="D215" s="1" t="s">
        <v>663</v>
      </c>
      <c r="E215" s="1" t="s">
        <v>107</v>
      </c>
      <c r="F215" s="1" t="s">
        <v>143</v>
      </c>
      <c r="G215" s="2" t="str">
        <f>HYPERLINK("http://www.airitibooks.com/Detail/Detail?PublicationID=P20170907420", "http://www.airitibooks.com/Detail/Detail?PublicationID=P20170907420")</f>
        <v>http://www.airitibooks.com/Detail/Detail?PublicationID=P20170907420</v>
      </c>
      <c r="H215" s="11"/>
      <c r="I215" s="11"/>
      <c r="J215" s="11"/>
    </row>
    <row r="216" spans="1:10" ht="41.25" customHeight="1" x14ac:dyDescent="0.25">
      <c r="A216" s="3" t="s">
        <v>664</v>
      </c>
      <c r="B216" s="1" t="s">
        <v>665</v>
      </c>
      <c r="C216" s="1" t="s">
        <v>595</v>
      </c>
      <c r="D216" s="1" t="s">
        <v>666</v>
      </c>
      <c r="E216" s="1" t="s">
        <v>459</v>
      </c>
      <c r="F216" s="1" t="s">
        <v>24</v>
      </c>
      <c r="G216" s="2" t="str">
        <f>HYPERLINK("http://www.airitibooks.com/Detail/Detail?PublicationID=P20170929064", "http://www.airitibooks.com/Detail/Detail?PublicationID=P20170929064")</f>
        <v>http://www.airitibooks.com/Detail/Detail?PublicationID=P20170929064</v>
      </c>
      <c r="H216" s="11"/>
      <c r="I216" s="11"/>
      <c r="J216" s="11"/>
    </row>
    <row r="217" spans="1:10" ht="34.5" customHeight="1" x14ac:dyDescent="0.25">
      <c r="A217" s="3" t="s">
        <v>667</v>
      </c>
      <c r="B217" s="1" t="s">
        <v>668</v>
      </c>
      <c r="C217" s="1" t="s">
        <v>669</v>
      </c>
      <c r="D217" s="1" t="s">
        <v>670</v>
      </c>
      <c r="E217" s="1" t="s">
        <v>459</v>
      </c>
      <c r="F217" s="1" t="s">
        <v>96</v>
      </c>
      <c r="G217" s="2" t="str">
        <f>HYPERLINK("http://www.airitibooks.com/Detail/Detail?PublicationID=P20170929081", "http://www.airitibooks.com/Detail/Detail?PublicationID=P20170929081")</f>
        <v>http://www.airitibooks.com/Detail/Detail?PublicationID=P20170929081</v>
      </c>
      <c r="H217" s="11"/>
      <c r="I217" s="11"/>
      <c r="J217" s="11"/>
    </row>
    <row r="218" spans="1:10" ht="37.5" customHeight="1" x14ac:dyDescent="0.25">
      <c r="A218" s="3" t="s">
        <v>671</v>
      </c>
      <c r="B218" s="1" t="s">
        <v>672</v>
      </c>
      <c r="C218" s="1" t="s">
        <v>669</v>
      </c>
      <c r="D218" s="1" t="s">
        <v>673</v>
      </c>
      <c r="E218" s="1" t="s">
        <v>459</v>
      </c>
      <c r="F218" s="1" t="s">
        <v>34</v>
      </c>
      <c r="G218" s="2" t="str">
        <f>HYPERLINK("http://www.airitibooks.com/Detail/Detail?PublicationID=P20170929082", "http://www.airitibooks.com/Detail/Detail?PublicationID=P20170929082")</f>
        <v>http://www.airitibooks.com/Detail/Detail?PublicationID=P20170929082</v>
      </c>
      <c r="H218" s="11"/>
      <c r="I218" s="11"/>
      <c r="J218" s="11"/>
    </row>
    <row r="219" spans="1:10" ht="39.75" customHeight="1" x14ac:dyDescent="0.25">
      <c r="A219" s="3" t="s">
        <v>674</v>
      </c>
      <c r="B219" s="1" t="s">
        <v>675</v>
      </c>
      <c r="C219" s="1" t="s">
        <v>669</v>
      </c>
      <c r="D219" s="1" t="s">
        <v>676</v>
      </c>
      <c r="E219" s="1" t="s">
        <v>459</v>
      </c>
      <c r="F219" s="1" t="s">
        <v>24</v>
      </c>
      <c r="G219" s="2" t="str">
        <f>HYPERLINK("http://www.airitibooks.com/Detail/Detail?PublicationID=P20170929083", "http://www.airitibooks.com/Detail/Detail?PublicationID=P20170929083")</f>
        <v>http://www.airitibooks.com/Detail/Detail?PublicationID=P20170929083</v>
      </c>
      <c r="H219" s="11"/>
      <c r="I219" s="11"/>
      <c r="J219" s="11"/>
    </row>
    <row r="220" spans="1:10" ht="21" customHeight="1" x14ac:dyDescent="0.25">
      <c r="A220" s="3" t="s">
        <v>677</v>
      </c>
      <c r="B220" s="1" t="s">
        <v>678</v>
      </c>
      <c r="C220" s="1" t="s">
        <v>122</v>
      </c>
      <c r="D220" s="1" t="s">
        <v>679</v>
      </c>
      <c r="E220" s="1" t="s">
        <v>459</v>
      </c>
      <c r="F220" s="1" t="s">
        <v>96</v>
      </c>
      <c r="G220" s="2" t="str">
        <f>HYPERLINK("http://www.airitibooks.com/Detail/Detail?PublicationID=P20170929089", "http://www.airitibooks.com/Detail/Detail?PublicationID=P20170929089")</f>
        <v>http://www.airitibooks.com/Detail/Detail?PublicationID=P20170929089</v>
      </c>
      <c r="H220" s="11"/>
      <c r="I220" s="11"/>
      <c r="J220" s="11"/>
    </row>
    <row r="221" spans="1:10" ht="21" customHeight="1" x14ac:dyDescent="0.25">
      <c r="A221" s="3" t="s">
        <v>680</v>
      </c>
      <c r="B221" s="1" t="s">
        <v>681</v>
      </c>
      <c r="C221" s="1" t="s">
        <v>122</v>
      </c>
      <c r="D221" s="1" t="s">
        <v>682</v>
      </c>
      <c r="E221" s="1" t="s">
        <v>459</v>
      </c>
      <c r="F221" s="1" t="s">
        <v>29</v>
      </c>
      <c r="G221" s="2" t="str">
        <f>HYPERLINK("http://www.airitibooks.com/Detail/Detail?PublicationID=P20170929091", "http://www.airitibooks.com/Detail/Detail?PublicationID=P20170929091")</f>
        <v>http://www.airitibooks.com/Detail/Detail?PublicationID=P20170929091</v>
      </c>
      <c r="H221" s="11"/>
      <c r="I221" s="11"/>
      <c r="J221" s="11"/>
    </row>
    <row r="222" spans="1:10" ht="21" customHeight="1" x14ac:dyDescent="0.25">
      <c r="A222" s="3" t="s">
        <v>683</v>
      </c>
      <c r="B222" s="1" t="s">
        <v>684</v>
      </c>
      <c r="C222" s="1" t="s">
        <v>122</v>
      </c>
      <c r="D222" s="1" t="s">
        <v>464</v>
      </c>
      <c r="E222" s="1" t="s">
        <v>459</v>
      </c>
      <c r="F222" s="1" t="s">
        <v>29</v>
      </c>
      <c r="G222" s="2" t="str">
        <f>HYPERLINK("http://www.airitibooks.com/Detail/Detail?PublicationID=P20170929092", "http://www.airitibooks.com/Detail/Detail?PublicationID=P20170929092")</f>
        <v>http://www.airitibooks.com/Detail/Detail?PublicationID=P20170929092</v>
      </c>
      <c r="H222" s="11"/>
      <c r="I222" s="11"/>
      <c r="J222" s="11"/>
    </row>
    <row r="223" spans="1:10" ht="21" customHeight="1" x14ac:dyDescent="0.25">
      <c r="A223" s="3" t="s">
        <v>685</v>
      </c>
      <c r="B223" s="1" t="s">
        <v>686</v>
      </c>
      <c r="C223" s="1" t="s">
        <v>401</v>
      </c>
      <c r="D223" s="1" t="s">
        <v>687</v>
      </c>
      <c r="E223" s="1" t="s">
        <v>459</v>
      </c>
      <c r="F223" s="1" t="s">
        <v>102</v>
      </c>
      <c r="G223" s="2" t="str">
        <f>HYPERLINK("http://www.airitibooks.com/Detail/Detail?PublicationID=P20170929098", "http://www.airitibooks.com/Detail/Detail?PublicationID=P20170929098")</f>
        <v>http://www.airitibooks.com/Detail/Detail?PublicationID=P20170929098</v>
      </c>
      <c r="H223" s="11"/>
      <c r="I223" s="11"/>
      <c r="J223" s="11"/>
    </row>
    <row r="224" spans="1:10" ht="44.25" customHeight="1" x14ac:dyDescent="0.25">
      <c r="A224" s="3" t="s">
        <v>688</v>
      </c>
      <c r="B224" s="1" t="s">
        <v>689</v>
      </c>
      <c r="C224" s="1" t="s">
        <v>162</v>
      </c>
      <c r="D224" s="1" t="s">
        <v>690</v>
      </c>
      <c r="E224" s="1" t="s">
        <v>459</v>
      </c>
      <c r="F224" s="1" t="s">
        <v>24</v>
      </c>
      <c r="G224" s="2" t="str">
        <f>HYPERLINK("http://www.airitibooks.com/Detail/Detail?PublicationID=P20170929106", "http://www.airitibooks.com/Detail/Detail?PublicationID=P20170929106")</f>
        <v>http://www.airitibooks.com/Detail/Detail?PublicationID=P20170929106</v>
      </c>
      <c r="H224" s="11"/>
      <c r="I224" s="11"/>
      <c r="J224" s="11"/>
    </row>
    <row r="225" spans="1:10" ht="39" customHeight="1" x14ac:dyDescent="0.25">
      <c r="A225" s="3" t="s">
        <v>691</v>
      </c>
      <c r="B225" s="1" t="s">
        <v>692</v>
      </c>
      <c r="C225" s="1" t="s">
        <v>162</v>
      </c>
      <c r="D225" s="1" t="s">
        <v>693</v>
      </c>
      <c r="E225" s="1" t="s">
        <v>459</v>
      </c>
      <c r="F225" s="1" t="s">
        <v>29</v>
      </c>
      <c r="G225" s="2" t="str">
        <f>HYPERLINK("http://www.airitibooks.com/Detail/Detail?PublicationID=P20170929107", "http://www.airitibooks.com/Detail/Detail?PublicationID=P20170929107")</f>
        <v>http://www.airitibooks.com/Detail/Detail?PublicationID=P20170929107</v>
      </c>
      <c r="H225" s="11"/>
      <c r="I225" s="11"/>
      <c r="J225" s="11"/>
    </row>
    <row r="226" spans="1:10" ht="21" customHeight="1" x14ac:dyDescent="0.25">
      <c r="A226" s="3" t="s">
        <v>694</v>
      </c>
      <c r="B226" s="1" t="s">
        <v>695</v>
      </c>
      <c r="C226" s="1" t="s">
        <v>275</v>
      </c>
      <c r="D226" s="1" t="s">
        <v>696</v>
      </c>
      <c r="E226" s="1" t="s">
        <v>459</v>
      </c>
      <c r="F226" s="1" t="s">
        <v>24</v>
      </c>
      <c r="G226" s="2" t="str">
        <f>HYPERLINK("http://www.airitibooks.com/Detail/Detail?PublicationID=P20170929149", "http://www.airitibooks.com/Detail/Detail?PublicationID=P20170929149")</f>
        <v>http://www.airitibooks.com/Detail/Detail?PublicationID=P20170929149</v>
      </c>
      <c r="H226" s="11"/>
      <c r="I226" s="11"/>
      <c r="J226" s="11"/>
    </row>
    <row r="227" spans="1:10" ht="34.5" customHeight="1" x14ac:dyDescent="0.25">
      <c r="A227" s="3" t="s">
        <v>697</v>
      </c>
      <c r="B227" s="1" t="s">
        <v>698</v>
      </c>
      <c r="C227" s="1" t="s">
        <v>122</v>
      </c>
      <c r="D227" s="1" t="s">
        <v>699</v>
      </c>
      <c r="E227" s="1" t="s">
        <v>459</v>
      </c>
      <c r="F227" s="1" t="s">
        <v>102</v>
      </c>
      <c r="G227" s="2" t="str">
        <f>HYPERLINK("http://www.airitibooks.com/Detail/Detail?PublicationID=P20170929153", "http://www.airitibooks.com/Detail/Detail?PublicationID=P20170929153")</f>
        <v>http://www.airitibooks.com/Detail/Detail?PublicationID=P20170929153</v>
      </c>
      <c r="H227" s="11"/>
      <c r="I227" s="11"/>
      <c r="J227" s="11"/>
    </row>
    <row r="228" spans="1:10" ht="21" customHeight="1" x14ac:dyDescent="0.25">
      <c r="A228" s="3" t="s">
        <v>700</v>
      </c>
      <c r="B228" s="1" t="s">
        <v>701</v>
      </c>
      <c r="C228" s="1" t="s">
        <v>702</v>
      </c>
      <c r="D228" s="1" t="s">
        <v>703</v>
      </c>
      <c r="E228" s="1" t="s">
        <v>459</v>
      </c>
      <c r="F228" s="1" t="s">
        <v>24</v>
      </c>
      <c r="G228" s="2" t="str">
        <f>HYPERLINK("http://www.airitibooks.com/Detail/Detail?PublicationID=P20170929184", "http://www.airitibooks.com/Detail/Detail?PublicationID=P20170929184")</f>
        <v>http://www.airitibooks.com/Detail/Detail?PublicationID=P20170929184</v>
      </c>
      <c r="H228" s="11"/>
      <c r="I228" s="11"/>
      <c r="J228" s="11"/>
    </row>
    <row r="229" spans="1:10" ht="21" customHeight="1" x14ac:dyDescent="0.25">
      <c r="A229" s="3" t="s">
        <v>704</v>
      </c>
      <c r="B229" s="1" t="s">
        <v>705</v>
      </c>
      <c r="C229" s="1" t="s">
        <v>702</v>
      </c>
      <c r="D229" s="1" t="s">
        <v>14</v>
      </c>
      <c r="E229" s="1" t="s">
        <v>459</v>
      </c>
      <c r="F229" s="1" t="s">
        <v>24</v>
      </c>
      <c r="G229" s="2" t="str">
        <f>HYPERLINK("http://www.airitibooks.com/Detail/Detail?PublicationID=P20170929185", "http://www.airitibooks.com/Detail/Detail?PublicationID=P20170929185")</f>
        <v>http://www.airitibooks.com/Detail/Detail?PublicationID=P20170929185</v>
      </c>
      <c r="H229" s="11"/>
      <c r="I229" s="11"/>
      <c r="J229" s="11"/>
    </row>
    <row r="230" spans="1:10" ht="21" customHeight="1" x14ac:dyDescent="0.25">
      <c r="A230" s="3" t="s">
        <v>706</v>
      </c>
      <c r="B230" s="1" t="s">
        <v>707</v>
      </c>
      <c r="C230" s="1" t="s">
        <v>702</v>
      </c>
      <c r="D230" s="1" t="s">
        <v>14</v>
      </c>
      <c r="E230" s="1" t="s">
        <v>459</v>
      </c>
      <c r="F230" s="1" t="s">
        <v>34</v>
      </c>
      <c r="G230" s="2" t="str">
        <f>HYPERLINK("http://www.airitibooks.com/Detail/Detail?PublicationID=P20170929223", "http://www.airitibooks.com/Detail/Detail?PublicationID=P20170929223")</f>
        <v>http://www.airitibooks.com/Detail/Detail?PublicationID=P20170929223</v>
      </c>
      <c r="H230" s="11"/>
      <c r="I230" s="11"/>
      <c r="J230" s="11"/>
    </row>
    <row r="231" spans="1:10" ht="37.5" customHeight="1" x14ac:dyDescent="0.25">
      <c r="A231" s="3" t="s">
        <v>708</v>
      </c>
      <c r="B231" s="1" t="s">
        <v>709</v>
      </c>
      <c r="C231" s="1" t="s">
        <v>638</v>
      </c>
      <c r="D231" s="1" t="s">
        <v>710</v>
      </c>
      <c r="E231" s="1" t="s">
        <v>459</v>
      </c>
      <c r="F231" s="1" t="s">
        <v>29</v>
      </c>
      <c r="G231" s="2" t="str">
        <f>HYPERLINK("http://www.airitibooks.com/Detail/Detail?PublicationID=P20170929295", "http://www.airitibooks.com/Detail/Detail?PublicationID=P20170929295")</f>
        <v>http://www.airitibooks.com/Detail/Detail?PublicationID=P20170929295</v>
      </c>
      <c r="H231" s="11"/>
      <c r="I231" s="11"/>
      <c r="J231" s="11"/>
    </row>
    <row r="232" spans="1:10" ht="21" customHeight="1" x14ac:dyDescent="0.25">
      <c r="A232" s="3" t="s">
        <v>711</v>
      </c>
      <c r="B232" s="1" t="s">
        <v>712</v>
      </c>
      <c r="C232" s="1" t="s">
        <v>713</v>
      </c>
      <c r="D232" s="1" t="s">
        <v>714</v>
      </c>
      <c r="E232" s="1" t="s">
        <v>715</v>
      </c>
      <c r="F232" s="1" t="s">
        <v>24</v>
      </c>
      <c r="G232" s="2" t="str">
        <f>HYPERLINK("http://www.airitibooks.com/Detail/Detail?PublicationID=P20170929302", "http://www.airitibooks.com/Detail/Detail?PublicationID=P20170929302")</f>
        <v>http://www.airitibooks.com/Detail/Detail?PublicationID=P20170929302</v>
      </c>
      <c r="H232" s="11"/>
      <c r="I232" s="11"/>
      <c r="J232" s="11"/>
    </row>
    <row r="233" spans="1:10" ht="21" customHeight="1" x14ac:dyDescent="0.25">
      <c r="A233" s="3" t="s">
        <v>716</v>
      </c>
      <c r="B233" s="1" t="s">
        <v>717</v>
      </c>
      <c r="C233" s="1" t="s">
        <v>718</v>
      </c>
      <c r="D233" s="1" t="s">
        <v>719</v>
      </c>
      <c r="E233" s="1" t="s">
        <v>263</v>
      </c>
      <c r="F233" s="1" t="s">
        <v>102</v>
      </c>
      <c r="G233" s="2" t="str">
        <f>HYPERLINK("http://www.airitibooks.com/Detail/Detail?PublicationID=P20170929309", "http://www.airitibooks.com/Detail/Detail?PublicationID=P20170929309")</f>
        <v>http://www.airitibooks.com/Detail/Detail?PublicationID=P20170929309</v>
      </c>
      <c r="H233" s="11"/>
      <c r="I233" s="11"/>
      <c r="J233" s="11"/>
    </row>
    <row r="234" spans="1:10" ht="21" customHeight="1" x14ac:dyDescent="0.25">
      <c r="A234" s="3" t="s">
        <v>720</v>
      </c>
      <c r="B234" s="1" t="s">
        <v>721</v>
      </c>
      <c r="C234" s="1" t="s">
        <v>718</v>
      </c>
      <c r="D234" s="1" t="s">
        <v>719</v>
      </c>
      <c r="E234" s="1" t="s">
        <v>459</v>
      </c>
      <c r="F234" s="1" t="s">
        <v>102</v>
      </c>
      <c r="G234" s="2" t="str">
        <f>HYPERLINK("http://www.airitibooks.com/Detail/Detail?PublicationID=P20170929310", "http://www.airitibooks.com/Detail/Detail?PublicationID=P20170929310")</f>
        <v>http://www.airitibooks.com/Detail/Detail?PublicationID=P20170929310</v>
      </c>
      <c r="H234" s="11"/>
      <c r="I234" s="11"/>
      <c r="J234" s="11"/>
    </row>
    <row r="235" spans="1:10" ht="21" customHeight="1" x14ac:dyDescent="0.25">
      <c r="A235" s="3" t="s">
        <v>722</v>
      </c>
      <c r="B235" s="1" t="s">
        <v>723</v>
      </c>
      <c r="C235" s="1" t="s">
        <v>718</v>
      </c>
      <c r="D235" s="1" t="s">
        <v>719</v>
      </c>
      <c r="E235" s="1" t="s">
        <v>459</v>
      </c>
      <c r="F235" s="1" t="s">
        <v>102</v>
      </c>
      <c r="G235" s="2" t="str">
        <f>HYPERLINK("http://www.airitibooks.com/Detail/Detail?PublicationID=P20170929311", "http://www.airitibooks.com/Detail/Detail?PublicationID=P20170929311")</f>
        <v>http://www.airitibooks.com/Detail/Detail?PublicationID=P20170929311</v>
      </c>
      <c r="H235" s="11"/>
      <c r="I235" s="11"/>
      <c r="J235" s="11"/>
    </row>
    <row r="236" spans="1:10" ht="21" customHeight="1" x14ac:dyDescent="0.25">
      <c r="A236" s="3" t="s">
        <v>724</v>
      </c>
      <c r="B236" s="1" t="s">
        <v>725</v>
      </c>
      <c r="C236" s="1" t="s">
        <v>718</v>
      </c>
      <c r="D236" s="1" t="s">
        <v>726</v>
      </c>
      <c r="E236" s="1" t="s">
        <v>263</v>
      </c>
      <c r="F236" s="1" t="s">
        <v>102</v>
      </c>
      <c r="G236" s="2" t="str">
        <f>HYPERLINK("http://www.airitibooks.com/Detail/Detail?PublicationID=P20170929313", "http://www.airitibooks.com/Detail/Detail?PublicationID=P20170929313")</f>
        <v>http://www.airitibooks.com/Detail/Detail?PublicationID=P20170929313</v>
      </c>
      <c r="H236" s="11"/>
      <c r="I236" s="11"/>
      <c r="J236" s="11"/>
    </row>
    <row r="237" spans="1:10" ht="21" customHeight="1" x14ac:dyDescent="0.25">
      <c r="A237" s="3" t="s">
        <v>727</v>
      </c>
      <c r="B237" s="1" t="s">
        <v>728</v>
      </c>
      <c r="C237" s="1" t="s">
        <v>729</v>
      </c>
      <c r="D237" s="1" t="s">
        <v>730</v>
      </c>
      <c r="E237" s="1" t="s">
        <v>263</v>
      </c>
      <c r="F237" s="1" t="s">
        <v>34</v>
      </c>
      <c r="G237" s="2" t="str">
        <f>HYPERLINK("http://www.airitibooks.com/Detail/Detail?PublicationID=P20170929349", "http://www.airitibooks.com/Detail/Detail?PublicationID=P20170929349")</f>
        <v>http://www.airitibooks.com/Detail/Detail?PublicationID=P20170929349</v>
      </c>
      <c r="H237" s="11"/>
      <c r="I237" s="11"/>
      <c r="J237" s="11"/>
    </row>
    <row r="238" spans="1:10" ht="21" customHeight="1" x14ac:dyDescent="0.25">
      <c r="A238" s="3" t="s">
        <v>731</v>
      </c>
      <c r="B238" s="1" t="s">
        <v>732</v>
      </c>
      <c r="C238" s="1" t="s">
        <v>32</v>
      </c>
      <c r="D238" s="1" t="s">
        <v>733</v>
      </c>
      <c r="E238" s="1" t="s">
        <v>459</v>
      </c>
      <c r="F238" s="1" t="s">
        <v>19</v>
      </c>
      <c r="G238" s="2" t="str">
        <f>HYPERLINK("http://www.airitibooks.com/Detail/Detail?PublicationID=P20170929380", "http://www.airitibooks.com/Detail/Detail?PublicationID=P20170929380")</f>
        <v>http://www.airitibooks.com/Detail/Detail?PublicationID=P20170929380</v>
      </c>
      <c r="H238" s="11"/>
      <c r="I238" s="11"/>
      <c r="J238" s="11"/>
    </row>
    <row r="239" spans="1:10" ht="33.75" customHeight="1" x14ac:dyDescent="0.25">
      <c r="A239" s="3" t="s">
        <v>734</v>
      </c>
      <c r="B239" s="1" t="s">
        <v>735</v>
      </c>
      <c r="C239" s="1" t="s">
        <v>669</v>
      </c>
      <c r="D239" s="1" t="s">
        <v>736</v>
      </c>
      <c r="E239" s="1" t="s">
        <v>459</v>
      </c>
      <c r="F239" s="1" t="s">
        <v>29</v>
      </c>
      <c r="G239" s="2" t="str">
        <f>HYPERLINK("http://www.airitibooks.com/Detail/Detail?PublicationID=P20170929385", "http://www.airitibooks.com/Detail/Detail?PublicationID=P20170929385")</f>
        <v>http://www.airitibooks.com/Detail/Detail?PublicationID=P20170929385</v>
      </c>
      <c r="H239" s="11"/>
      <c r="I239" s="11"/>
      <c r="J239" s="11"/>
    </row>
    <row r="240" spans="1:10" ht="36.75" customHeight="1" x14ac:dyDescent="0.25">
      <c r="A240" s="3" t="s">
        <v>737</v>
      </c>
      <c r="B240" s="1" t="s">
        <v>738</v>
      </c>
      <c r="C240" s="1" t="s">
        <v>122</v>
      </c>
      <c r="D240" s="1" t="s">
        <v>739</v>
      </c>
      <c r="E240" s="1" t="s">
        <v>459</v>
      </c>
      <c r="F240" s="1" t="s">
        <v>102</v>
      </c>
      <c r="G240" s="2" t="str">
        <f>HYPERLINK("http://www.airitibooks.com/Detail/Detail?PublicationID=P20170929392", "http://www.airitibooks.com/Detail/Detail?PublicationID=P20170929392")</f>
        <v>http://www.airitibooks.com/Detail/Detail?PublicationID=P20170929392</v>
      </c>
      <c r="H240" s="11"/>
      <c r="I240" s="11"/>
      <c r="J240" s="11"/>
    </row>
    <row r="241" spans="1:10" ht="54.75" customHeight="1" x14ac:dyDescent="0.25">
      <c r="A241" s="3" t="s">
        <v>740</v>
      </c>
      <c r="B241" s="1" t="s">
        <v>741</v>
      </c>
      <c r="C241" s="1" t="s">
        <v>595</v>
      </c>
      <c r="D241" s="1" t="s">
        <v>742</v>
      </c>
      <c r="E241" s="1" t="s">
        <v>459</v>
      </c>
      <c r="F241" s="1" t="s">
        <v>29</v>
      </c>
      <c r="G241" s="2" t="str">
        <f>HYPERLINK("http://www.airitibooks.com/Detail/Detail?PublicationID=P20170929394", "http://www.airitibooks.com/Detail/Detail?PublicationID=P20170929394")</f>
        <v>http://www.airitibooks.com/Detail/Detail?PublicationID=P20170929394</v>
      </c>
      <c r="H241" s="11"/>
      <c r="I241" s="11"/>
      <c r="J241" s="11"/>
    </row>
    <row r="242" spans="1:10" ht="21" customHeight="1" x14ac:dyDescent="0.25">
      <c r="A242" s="3" t="s">
        <v>743</v>
      </c>
      <c r="B242" s="1" t="s">
        <v>744</v>
      </c>
      <c r="C242" s="1" t="s">
        <v>745</v>
      </c>
      <c r="D242" s="1" t="s">
        <v>746</v>
      </c>
      <c r="E242" s="1" t="s">
        <v>459</v>
      </c>
      <c r="F242" s="1" t="s">
        <v>29</v>
      </c>
      <c r="G242" s="2" t="str">
        <f>HYPERLINK("http://www.airitibooks.com/Detail/Detail?PublicationID=P20170929395", "http://www.airitibooks.com/Detail/Detail?PublicationID=P20170929395")</f>
        <v>http://www.airitibooks.com/Detail/Detail?PublicationID=P20170929395</v>
      </c>
      <c r="H242" s="11"/>
      <c r="I242" s="11"/>
      <c r="J242" s="11"/>
    </row>
    <row r="243" spans="1:10" ht="31.5" customHeight="1" x14ac:dyDescent="0.25">
      <c r="A243" s="3" t="s">
        <v>747</v>
      </c>
      <c r="B243" s="1" t="s">
        <v>748</v>
      </c>
      <c r="C243" s="1" t="s">
        <v>401</v>
      </c>
      <c r="D243" s="1" t="s">
        <v>749</v>
      </c>
      <c r="E243" s="1" t="s">
        <v>263</v>
      </c>
      <c r="F243" s="1" t="s">
        <v>34</v>
      </c>
      <c r="G243" s="2" t="str">
        <f>HYPERLINK("http://www.airitibooks.com/Detail/Detail?PublicationID=P20170929396", "http://www.airitibooks.com/Detail/Detail?PublicationID=P20170929396")</f>
        <v>http://www.airitibooks.com/Detail/Detail?PublicationID=P20170929396</v>
      </c>
      <c r="H243" s="11"/>
      <c r="I243" s="11"/>
      <c r="J243" s="11"/>
    </row>
    <row r="244" spans="1:10" ht="39.75" customHeight="1" x14ac:dyDescent="0.25">
      <c r="A244" s="3" t="s">
        <v>750</v>
      </c>
      <c r="B244" s="1" t="s">
        <v>751</v>
      </c>
      <c r="C244" s="1" t="s">
        <v>162</v>
      </c>
      <c r="D244" s="1" t="s">
        <v>752</v>
      </c>
      <c r="E244" s="1" t="s">
        <v>459</v>
      </c>
      <c r="F244" s="1" t="s">
        <v>24</v>
      </c>
      <c r="G244" s="2" t="str">
        <f>HYPERLINK("http://www.airitibooks.com/Detail/Detail?PublicationID=P20170929401", "http://www.airitibooks.com/Detail/Detail?PublicationID=P20170929401")</f>
        <v>http://www.airitibooks.com/Detail/Detail?PublicationID=P20170929401</v>
      </c>
      <c r="H244" s="11"/>
      <c r="I244" s="11"/>
      <c r="J244" s="11"/>
    </row>
    <row r="245" spans="1:10" ht="45.75" customHeight="1" x14ac:dyDescent="0.25">
      <c r="A245" s="3" t="s">
        <v>753</v>
      </c>
      <c r="B245" s="1" t="s">
        <v>754</v>
      </c>
      <c r="C245" s="1" t="s">
        <v>162</v>
      </c>
      <c r="D245" s="1" t="s">
        <v>755</v>
      </c>
      <c r="E245" s="1" t="s">
        <v>459</v>
      </c>
      <c r="F245" s="1" t="s">
        <v>34</v>
      </c>
      <c r="G245" s="2" t="str">
        <f>HYPERLINK("http://www.airitibooks.com/Detail/Detail?PublicationID=P20170929402", "http://www.airitibooks.com/Detail/Detail?PublicationID=P20170929402")</f>
        <v>http://www.airitibooks.com/Detail/Detail?PublicationID=P20170929402</v>
      </c>
      <c r="H245" s="11"/>
      <c r="I245" s="11"/>
      <c r="J245" s="11"/>
    </row>
    <row r="246" spans="1:10" ht="53.25" customHeight="1" x14ac:dyDescent="0.25">
      <c r="A246" s="3" t="s">
        <v>756</v>
      </c>
      <c r="B246" s="1" t="s">
        <v>757</v>
      </c>
      <c r="C246" s="1" t="s">
        <v>162</v>
      </c>
      <c r="D246" s="1" t="s">
        <v>758</v>
      </c>
      <c r="E246" s="1" t="s">
        <v>459</v>
      </c>
      <c r="F246" s="1" t="s">
        <v>24</v>
      </c>
      <c r="G246" s="2" t="str">
        <f>HYPERLINK("http://www.airitibooks.com/Detail/Detail?PublicationID=P20170929403", "http://www.airitibooks.com/Detail/Detail?PublicationID=P20170929403")</f>
        <v>http://www.airitibooks.com/Detail/Detail?PublicationID=P20170929403</v>
      </c>
      <c r="H246" s="11"/>
      <c r="I246" s="11"/>
      <c r="J246" s="11"/>
    </row>
    <row r="247" spans="1:10" ht="21" customHeight="1" x14ac:dyDescent="0.25">
      <c r="A247" s="3" t="s">
        <v>759</v>
      </c>
      <c r="B247" s="1" t="s">
        <v>760</v>
      </c>
      <c r="C247" s="1" t="s">
        <v>275</v>
      </c>
      <c r="D247" s="1" t="s">
        <v>761</v>
      </c>
      <c r="E247" s="1" t="s">
        <v>459</v>
      </c>
      <c r="F247" s="1" t="s">
        <v>24</v>
      </c>
      <c r="G247" s="2" t="str">
        <f>HYPERLINK("http://www.airitibooks.com/Detail/Detail?PublicationID=P20170929409", "http://www.airitibooks.com/Detail/Detail?PublicationID=P20170929409")</f>
        <v>http://www.airitibooks.com/Detail/Detail?PublicationID=P20170929409</v>
      </c>
      <c r="H247" s="11"/>
      <c r="I247" s="11"/>
      <c r="J247" s="11"/>
    </row>
    <row r="248" spans="1:10" ht="21" customHeight="1" x14ac:dyDescent="0.25">
      <c r="A248" s="3" t="s">
        <v>762</v>
      </c>
      <c r="B248" s="1" t="s">
        <v>763</v>
      </c>
      <c r="C248" s="1" t="s">
        <v>275</v>
      </c>
      <c r="D248" s="1" t="s">
        <v>764</v>
      </c>
      <c r="E248" s="1" t="s">
        <v>459</v>
      </c>
      <c r="F248" s="1" t="s">
        <v>29</v>
      </c>
      <c r="G248" s="2" t="str">
        <f>HYPERLINK("http://www.airitibooks.com/Detail/Detail?PublicationID=P20170929410", "http://www.airitibooks.com/Detail/Detail?PublicationID=P20170929410")</f>
        <v>http://www.airitibooks.com/Detail/Detail?PublicationID=P20170929410</v>
      </c>
      <c r="H248" s="11"/>
      <c r="I248" s="11"/>
      <c r="J248" s="11"/>
    </row>
    <row r="249" spans="1:10" ht="21" customHeight="1" x14ac:dyDescent="0.25">
      <c r="A249" s="3" t="s">
        <v>765</v>
      </c>
      <c r="B249" s="1" t="s">
        <v>766</v>
      </c>
      <c r="C249" s="1" t="s">
        <v>595</v>
      </c>
      <c r="D249" s="1" t="s">
        <v>767</v>
      </c>
      <c r="E249" s="1" t="s">
        <v>459</v>
      </c>
      <c r="F249" s="1" t="s">
        <v>102</v>
      </c>
      <c r="G249" s="2" t="str">
        <f>HYPERLINK("http://www.airitibooks.com/Detail/Detail?PublicationID=P20170929430", "http://www.airitibooks.com/Detail/Detail?PublicationID=P20170929430")</f>
        <v>http://www.airitibooks.com/Detail/Detail?PublicationID=P20170929430</v>
      </c>
      <c r="H249" s="11"/>
      <c r="I249" s="11"/>
      <c r="J249" s="11"/>
    </row>
    <row r="250" spans="1:10" ht="21" customHeight="1" x14ac:dyDescent="0.25">
      <c r="A250" s="3" t="s">
        <v>768</v>
      </c>
      <c r="B250" s="1" t="s">
        <v>769</v>
      </c>
      <c r="C250" s="1" t="s">
        <v>702</v>
      </c>
      <c r="D250" s="1" t="s">
        <v>770</v>
      </c>
      <c r="E250" s="1" t="s">
        <v>459</v>
      </c>
      <c r="F250" s="1" t="s">
        <v>102</v>
      </c>
      <c r="G250" s="2" t="str">
        <f>HYPERLINK("http://www.airitibooks.com/Detail/Detail?PublicationID=P20171103093", "http://www.airitibooks.com/Detail/Detail?PublicationID=P20171103093")</f>
        <v>http://www.airitibooks.com/Detail/Detail?PublicationID=P20171103093</v>
      </c>
      <c r="H250" s="11"/>
      <c r="I250" s="11"/>
      <c r="J250" s="11"/>
    </row>
    <row r="251" spans="1:10" ht="21" customHeight="1" x14ac:dyDescent="0.25">
      <c r="A251" s="3" t="s">
        <v>771</v>
      </c>
      <c r="B251" s="1" t="s">
        <v>772</v>
      </c>
      <c r="C251" s="1" t="s">
        <v>702</v>
      </c>
      <c r="D251" s="1" t="s">
        <v>773</v>
      </c>
      <c r="E251" s="1" t="s">
        <v>459</v>
      </c>
      <c r="F251" s="1" t="s">
        <v>29</v>
      </c>
      <c r="G251" s="2" t="str">
        <f>HYPERLINK("http://www.airitibooks.com/Detail/Detail?PublicationID=P20171103109", "http://www.airitibooks.com/Detail/Detail?PublicationID=P20171103109")</f>
        <v>http://www.airitibooks.com/Detail/Detail?PublicationID=P20171103109</v>
      </c>
      <c r="H251" s="11"/>
      <c r="I251" s="11"/>
      <c r="J251" s="11"/>
    </row>
    <row r="252" spans="1:10" ht="21" customHeight="1" x14ac:dyDescent="0.25">
      <c r="A252" s="3" t="s">
        <v>774</v>
      </c>
      <c r="B252" s="1" t="s">
        <v>775</v>
      </c>
      <c r="C252" s="1" t="s">
        <v>702</v>
      </c>
      <c r="D252" s="1" t="s">
        <v>776</v>
      </c>
      <c r="E252" s="1" t="s">
        <v>459</v>
      </c>
      <c r="F252" s="1" t="s">
        <v>24</v>
      </c>
      <c r="G252" s="2" t="str">
        <f>HYPERLINK("http://www.airitibooks.com/Detail/Detail?PublicationID=P20171103489", "http://www.airitibooks.com/Detail/Detail?PublicationID=P20171103489")</f>
        <v>http://www.airitibooks.com/Detail/Detail?PublicationID=P20171103489</v>
      </c>
      <c r="H252" s="11"/>
      <c r="I252" s="11"/>
      <c r="J252" s="11"/>
    </row>
    <row r="253" spans="1:10" ht="36.75" customHeight="1" x14ac:dyDescent="0.25">
      <c r="A253" s="3" t="s">
        <v>777</v>
      </c>
      <c r="B253" s="1" t="s">
        <v>778</v>
      </c>
      <c r="C253" s="1" t="s">
        <v>702</v>
      </c>
      <c r="D253" s="1" t="s">
        <v>779</v>
      </c>
      <c r="E253" s="1" t="s">
        <v>459</v>
      </c>
      <c r="F253" s="1" t="s">
        <v>24</v>
      </c>
      <c r="G253" s="2" t="str">
        <f>HYPERLINK("http://www.airitibooks.com/Detail/Detail?PublicationID=P20171103792", "http://www.airitibooks.com/Detail/Detail?PublicationID=P20171103792")</f>
        <v>http://www.airitibooks.com/Detail/Detail?PublicationID=P20171103792</v>
      </c>
      <c r="H253" s="11"/>
      <c r="I253" s="11"/>
      <c r="J253" s="11"/>
    </row>
    <row r="254" spans="1:10" ht="21" customHeight="1" x14ac:dyDescent="0.25">
      <c r="A254" s="3" t="s">
        <v>780</v>
      </c>
      <c r="B254" s="1" t="s">
        <v>781</v>
      </c>
      <c r="C254" s="1" t="s">
        <v>702</v>
      </c>
      <c r="D254" s="1" t="s">
        <v>779</v>
      </c>
      <c r="E254" s="1" t="s">
        <v>459</v>
      </c>
      <c r="F254" s="1" t="s">
        <v>24</v>
      </c>
      <c r="G254" s="2" t="str">
        <f>HYPERLINK("http://www.airitibooks.com/Detail/Detail?PublicationID=P20171103823", "http://www.airitibooks.com/Detail/Detail?PublicationID=P20171103823")</f>
        <v>http://www.airitibooks.com/Detail/Detail?PublicationID=P20171103823</v>
      </c>
      <c r="H254" s="11"/>
      <c r="I254" s="11"/>
      <c r="J254" s="11"/>
    </row>
    <row r="255" spans="1:10" ht="21" customHeight="1" x14ac:dyDescent="0.25">
      <c r="A255" s="3" t="s">
        <v>782</v>
      </c>
      <c r="B255" s="1" t="s">
        <v>783</v>
      </c>
      <c r="C255" s="1" t="s">
        <v>702</v>
      </c>
      <c r="D255" s="1" t="s">
        <v>784</v>
      </c>
      <c r="E255" s="1" t="s">
        <v>459</v>
      </c>
      <c r="F255" s="1" t="s">
        <v>24</v>
      </c>
      <c r="G255" s="2" t="str">
        <f>HYPERLINK("http://www.airitibooks.com/Detail/Detail?PublicationID=P20171103845", "http://www.airitibooks.com/Detail/Detail?PublicationID=P20171103845")</f>
        <v>http://www.airitibooks.com/Detail/Detail?PublicationID=P20171103845</v>
      </c>
      <c r="H255" s="11"/>
      <c r="I255" s="11"/>
      <c r="J255" s="11"/>
    </row>
    <row r="256" spans="1:10" ht="21" customHeight="1" x14ac:dyDescent="0.25">
      <c r="A256" s="3" t="s">
        <v>785</v>
      </c>
      <c r="B256" s="1" t="s">
        <v>786</v>
      </c>
      <c r="C256" s="1" t="s">
        <v>702</v>
      </c>
      <c r="D256" s="1" t="s">
        <v>787</v>
      </c>
      <c r="E256" s="1" t="s">
        <v>459</v>
      </c>
      <c r="F256" s="1" t="s">
        <v>24</v>
      </c>
      <c r="G256" s="2" t="str">
        <f>HYPERLINK("http://www.airitibooks.com/Detail/Detail?PublicationID=P20171103846", "http://www.airitibooks.com/Detail/Detail?PublicationID=P20171103846")</f>
        <v>http://www.airitibooks.com/Detail/Detail?PublicationID=P20171103846</v>
      </c>
      <c r="H256" s="11"/>
      <c r="I256" s="11"/>
      <c r="J256" s="11"/>
    </row>
    <row r="257" spans="1:10" ht="41.25" customHeight="1" x14ac:dyDescent="0.25">
      <c r="A257" s="3" t="s">
        <v>788</v>
      </c>
      <c r="B257" s="1" t="s">
        <v>789</v>
      </c>
      <c r="C257" s="1" t="s">
        <v>179</v>
      </c>
      <c r="D257" s="1" t="s">
        <v>790</v>
      </c>
      <c r="E257" s="1" t="s">
        <v>459</v>
      </c>
      <c r="F257" s="1" t="s">
        <v>143</v>
      </c>
      <c r="G257" s="2" t="str">
        <f>HYPERLINK("http://www.airitibooks.com/Detail/Detail?PublicationID=P20171114001", "http://www.airitibooks.com/Detail/Detail?PublicationID=P20171114001")</f>
        <v>http://www.airitibooks.com/Detail/Detail?PublicationID=P20171114001</v>
      </c>
      <c r="H257" s="11"/>
      <c r="I257" s="11"/>
      <c r="J257" s="11"/>
    </row>
    <row r="258" spans="1:10" ht="21" customHeight="1" x14ac:dyDescent="0.25">
      <c r="A258" s="3" t="s">
        <v>791</v>
      </c>
      <c r="B258" s="1" t="s">
        <v>792</v>
      </c>
      <c r="C258" s="1" t="s">
        <v>130</v>
      </c>
      <c r="D258" s="1" t="s">
        <v>793</v>
      </c>
      <c r="E258" s="1" t="s">
        <v>263</v>
      </c>
      <c r="F258" s="1" t="s">
        <v>102</v>
      </c>
      <c r="G258" s="2" t="str">
        <f>HYPERLINK("http://www.airitibooks.com/Detail/Detail?PublicationID=P20171115281", "http://www.airitibooks.com/Detail/Detail?PublicationID=P20171115281")</f>
        <v>http://www.airitibooks.com/Detail/Detail?PublicationID=P20171115281</v>
      </c>
      <c r="H258" s="11"/>
      <c r="I258" s="11"/>
      <c r="J258" s="11"/>
    </row>
    <row r="259" spans="1:10" ht="21" customHeight="1" x14ac:dyDescent="0.25">
      <c r="A259" s="3" t="s">
        <v>794</v>
      </c>
      <c r="B259" s="1" t="s">
        <v>795</v>
      </c>
      <c r="C259" s="1" t="s">
        <v>179</v>
      </c>
      <c r="D259" s="1" t="s">
        <v>14</v>
      </c>
      <c r="E259" s="1" t="s">
        <v>101</v>
      </c>
      <c r="F259" s="1" t="s">
        <v>102</v>
      </c>
      <c r="G259" s="2" t="str">
        <f>HYPERLINK("http://www.airitibooks.com/Detail/Detail?PublicationID=P20171118074", "http://www.airitibooks.com/Detail/Detail?PublicationID=P20171118074")</f>
        <v>http://www.airitibooks.com/Detail/Detail?PublicationID=P20171118074</v>
      </c>
      <c r="H259" s="11"/>
      <c r="I259" s="11"/>
      <c r="J259" s="11"/>
    </row>
    <row r="260" spans="1:10" ht="39.75" customHeight="1" x14ac:dyDescent="0.25">
      <c r="A260" s="3" t="s">
        <v>796</v>
      </c>
      <c r="B260" s="1" t="s">
        <v>797</v>
      </c>
      <c r="C260" s="1" t="s">
        <v>595</v>
      </c>
      <c r="D260" s="1" t="s">
        <v>798</v>
      </c>
      <c r="E260" s="1" t="s">
        <v>459</v>
      </c>
      <c r="F260" s="1" t="s">
        <v>29</v>
      </c>
      <c r="G260" s="2" t="str">
        <f>HYPERLINK("http://www.airitibooks.com/Detail/Detail?PublicationID=P20171118141", "http://www.airitibooks.com/Detail/Detail?PublicationID=P20171118141")</f>
        <v>http://www.airitibooks.com/Detail/Detail?PublicationID=P20171118141</v>
      </c>
      <c r="H260" s="11"/>
      <c r="I260" s="11"/>
      <c r="J260" s="11"/>
    </row>
    <row r="261" spans="1:10" ht="61.5" customHeight="1" x14ac:dyDescent="0.25">
      <c r="A261" s="3" t="s">
        <v>799</v>
      </c>
      <c r="B261" s="1" t="s">
        <v>800</v>
      </c>
      <c r="C261" s="1" t="s">
        <v>801</v>
      </c>
      <c r="D261" s="1" t="s">
        <v>802</v>
      </c>
      <c r="E261" s="1" t="s">
        <v>263</v>
      </c>
      <c r="F261" s="1" t="s">
        <v>29</v>
      </c>
      <c r="G261" s="2" t="str">
        <f>HYPERLINK("http://www.airitibooks.com/Detail/Detail?PublicationID=P20171118355", "http://www.airitibooks.com/Detail/Detail?PublicationID=P20171118355")</f>
        <v>http://www.airitibooks.com/Detail/Detail?PublicationID=P20171118355</v>
      </c>
      <c r="H261" s="11"/>
      <c r="I261" s="11"/>
      <c r="J261" s="11"/>
    </row>
    <row r="262" spans="1:10" ht="21" customHeight="1" x14ac:dyDescent="0.25">
      <c r="A262" s="3" t="s">
        <v>803</v>
      </c>
      <c r="B262" s="1" t="s">
        <v>804</v>
      </c>
      <c r="C262" s="1" t="s">
        <v>162</v>
      </c>
      <c r="D262" s="1" t="s">
        <v>805</v>
      </c>
      <c r="E262" s="1" t="s">
        <v>459</v>
      </c>
      <c r="F262" s="1" t="s">
        <v>102</v>
      </c>
      <c r="G262" s="2" t="str">
        <f>HYPERLINK("http://www.airitibooks.com/Detail/Detail?PublicationID=P20171118362", "http://www.airitibooks.com/Detail/Detail?PublicationID=P20171118362")</f>
        <v>http://www.airitibooks.com/Detail/Detail?PublicationID=P20171118362</v>
      </c>
      <c r="H262" s="11"/>
      <c r="I262" s="11"/>
      <c r="J262" s="11"/>
    </row>
    <row r="263" spans="1:10" ht="21" customHeight="1" x14ac:dyDescent="0.25">
      <c r="A263" s="3" t="s">
        <v>806</v>
      </c>
      <c r="B263" s="1" t="s">
        <v>807</v>
      </c>
      <c r="C263" s="1" t="s">
        <v>210</v>
      </c>
      <c r="D263" s="1" t="s">
        <v>808</v>
      </c>
      <c r="E263" s="1" t="s">
        <v>459</v>
      </c>
      <c r="F263" s="1" t="s">
        <v>24</v>
      </c>
      <c r="G263" s="2" t="str">
        <f>HYPERLINK("http://www.airitibooks.com/Detail/Detail?PublicationID=P20171127049", "http://www.airitibooks.com/Detail/Detail?PublicationID=P20171127049")</f>
        <v>http://www.airitibooks.com/Detail/Detail?PublicationID=P20171127049</v>
      </c>
      <c r="H263" s="11"/>
      <c r="I263" s="11"/>
      <c r="J263" s="11"/>
    </row>
    <row r="264" spans="1:10" ht="21" customHeight="1" x14ac:dyDescent="0.25">
      <c r="A264" s="3" t="s">
        <v>809</v>
      </c>
      <c r="B264" s="1" t="s">
        <v>810</v>
      </c>
      <c r="C264" s="1" t="s">
        <v>210</v>
      </c>
      <c r="D264" s="1" t="s">
        <v>811</v>
      </c>
      <c r="E264" s="1" t="s">
        <v>459</v>
      </c>
      <c r="F264" s="1" t="s">
        <v>24</v>
      </c>
      <c r="G264" s="2" t="str">
        <f>HYPERLINK("http://www.airitibooks.com/Detail/Detail?PublicationID=P20171127052", "http://www.airitibooks.com/Detail/Detail?PublicationID=P20171127052")</f>
        <v>http://www.airitibooks.com/Detail/Detail?PublicationID=P20171127052</v>
      </c>
      <c r="H264" s="11"/>
      <c r="I264" s="11"/>
      <c r="J264" s="11"/>
    </row>
    <row r="265" spans="1:10" ht="21" customHeight="1" x14ac:dyDescent="0.25">
      <c r="A265" s="3" t="s">
        <v>812</v>
      </c>
      <c r="B265" s="1" t="s">
        <v>813</v>
      </c>
      <c r="C265" s="1" t="s">
        <v>560</v>
      </c>
      <c r="D265" s="1" t="s">
        <v>814</v>
      </c>
      <c r="E265" s="1" t="s">
        <v>459</v>
      </c>
      <c r="F265" s="1" t="s">
        <v>102</v>
      </c>
      <c r="G265" s="2" t="str">
        <f>HYPERLINK("http://www.airitibooks.com/Detail/Detail?PublicationID=P20171127060", "http://www.airitibooks.com/Detail/Detail?PublicationID=P20171127060")</f>
        <v>http://www.airitibooks.com/Detail/Detail?PublicationID=P20171127060</v>
      </c>
      <c r="H265" s="11"/>
      <c r="I265" s="11"/>
      <c r="J265" s="11"/>
    </row>
    <row r="266" spans="1:10" ht="21" customHeight="1" x14ac:dyDescent="0.25">
      <c r="A266" s="3" t="s">
        <v>815</v>
      </c>
      <c r="B266" s="1" t="s">
        <v>816</v>
      </c>
      <c r="C266" s="1" t="s">
        <v>560</v>
      </c>
      <c r="D266" s="1" t="s">
        <v>561</v>
      </c>
      <c r="E266" s="1" t="s">
        <v>459</v>
      </c>
      <c r="F266" s="1" t="s">
        <v>102</v>
      </c>
      <c r="G266" s="2" t="str">
        <f>HYPERLINK("http://www.airitibooks.com/Detail/Detail?PublicationID=P20171127061", "http://www.airitibooks.com/Detail/Detail?PublicationID=P20171127061")</f>
        <v>http://www.airitibooks.com/Detail/Detail?PublicationID=P20171127061</v>
      </c>
      <c r="H266" s="11"/>
      <c r="I266" s="11"/>
      <c r="J266" s="11"/>
    </row>
    <row r="267" spans="1:10" ht="21" customHeight="1" x14ac:dyDescent="0.25">
      <c r="A267" s="3" t="s">
        <v>817</v>
      </c>
      <c r="B267" s="1" t="s">
        <v>818</v>
      </c>
      <c r="C267" s="1" t="s">
        <v>560</v>
      </c>
      <c r="D267" s="1" t="s">
        <v>561</v>
      </c>
      <c r="E267" s="1" t="s">
        <v>459</v>
      </c>
      <c r="F267" s="1" t="s">
        <v>102</v>
      </c>
      <c r="G267" s="2" t="str">
        <f>HYPERLINK("http://www.airitibooks.com/Detail/Detail?PublicationID=P20171127062", "http://www.airitibooks.com/Detail/Detail?PublicationID=P20171127062")</f>
        <v>http://www.airitibooks.com/Detail/Detail?PublicationID=P20171127062</v>
      </c>
      <c r="H267" s="11"/>
      <c r="I267" s="11"/>
      <c r="J267" s="11"/>
    </row>
    <row r="268" spans="1:10" ht="21" customHeight="1" x14ac:dyDescent="0.25">
      <c r="A268" s="3" t="s">
        <v>819</v>
      </c>
      <c r="B268" s="1" t="s">
        <v>820</v>
      </c>
      <c r="C268" s="1" t="s">
        <v>560</v>
      </c>
      <c r="D268" s="1" t="s">
        <v>561</v>
      </c>
      <c r="E268" s="1" t="s">
        <v>459</v>
      </c>
      <c r="F268" s="1" t="s">
        <v>102</v>
      </c>
      <c r="G268" s="2" t="str">
        <f>HYPERLINK("http://www.airitibooks.com/Detail/Detail?PublicationID=P20171127063", "http://www.airitibooks.com/Detail/Detail?PublicationID=P20171127063")</f>
        <v>http://www.airitibooks.com/Detail/Detail?PublicationID=P20171127063</v>
      </c>
      <c r="H268" s="11"/>
      <c r="I268" s="11"/>
      <c r="J268" s="11"/>
    </row>
    <row r="269" spans="1:10" ht="21" customHeight="1" x14ac:dyDescent="0.25">
      <c r="A269" s="3" t="s">
        <v>821</v>
      </c>
      <c r="B269" s="1" t="s">
        <v>822</v>
      </c>
      <c r="C269" s="1" t="s">
        <v>560</v>
      </c>
      <c r="D269" s="1" t="s">
        <v>561</v>
      </c>
      <c r="E269" s="1" t="s">
        <v>459</v>
      </c>
      <c r="F269" s="1" t="s">
        <v>102</v>
      </c>
      <c r="G269" s="2" t="str">
        <f>HYPERLINK("http://www.airitibooks.com/Detail/Detail?PublicationID=P20171127064", "http://www.airitibooks.com/Detail/Detail?PublicationID=P20171127064")</f>
        <v>http://www.airitibooks.com/Detail/Detail?PublicationID=P20171127064</v>
      </c>
      <c r="H269" s="11"/>
      <c r="I269" s="11"/>
      <c r="J269" s="11"/>
    </row>
    <row r="270" spans="1:10" ht="40.5" customHeight="1" x14ac:dyDescent="0.25">
      <c r="A270" s="3" t="s">
        <v>823</v>
      </c>
      <c r="B270" s="1" t="s">
        <v>824</v>
      </c>
      <c r="C270" s="1" t="s">
        <v>560</v>
      </c>
      <c r="D270" s="1" t="s">
        <v>14</v>
      </c>
      <c r="E270" s="1" t="s">
        <v>459</v>
      </c>
      <c r="F270" s="1" t="s">
        <v>102</v>
      </c>
      <c r="G270" s="2" t="str">
        <f>HYPERLINK("http://www.airitibooks.com/Detail/Detail?PublicationID=P20171127065", "http://www.airitibooks.com/Detail/Detail?PublicationID=P20171127065")</f>
        <v>http://www.airitibooks.com/Detail/Detail?PublicationID=P20171127065</v>
      </c>
      <c r="H270" s="11"/>
      <c r="I270" s="11"/>
      <c r="J270" s="11"/>
    </row>
    <row r="271" spans="1:10" ht="21" customHeight="1" x14ac:dyDescent="0.25">
      <c r="A271" s="3" t="s">
        <v>825</v>
      </c>
      <c r="B271" s="1" t="s">
        <v>826</v>
      </c>
      <c r="C271" s="1" t="s">
        <v>560</v>
      </c>
      <c r="D271" s="1" t="s">
        <v>827</v>
      </c>
      <c r="E271" s="1" t="s">
        <v>459</v>
      </c>
      <c r="F271" s="1" t="s">
        <v>102</v>
      </c>
      <c r="G271" s="2" t="str">
        <f>HYPERLINK("http://www.airitibooks.com/Detail/Detail?PublicationID=P20171127066", "http://www.airitibooks.com/Detail/Detail?PublicationID=P20171127066")</f>
        <v>http://www.airitibooks.com/Detail/Detail?PublicationID=P20171127066</v>
      </c>
      <c r="H271" s="11"/>
      <c r="I271" s="11"/>
      <c r="J271" s="11"/>
    </row>
    <row r="272" spans="1:10" ht="21" customHeight="1" x14ac:dyDescent="0.25">
      <c r="A272" s="3" t="s">
        <v>828</v>
      </c>
      <c r="B272" s="1" t="s">
        <v>829</v>
      </c>
      <c r="C272" s="1" t="s">
        <v>560</v>
      </c>
      <c r="D272" s="1" t="s">
        <v>830</v>
      </c>
      <c r="E272" s="1" t="s">
        <v>459</v>
      </c>
      <c r="F272" s="1" t="s">
        <v>102</v>
      </c>
      <c r="G272" s="2" t="str">
        <f>HYPERLINK("http://www.airitibooks.com/Detail/Detail?PublicationID=P20171127067", "http://www.airitibooks.com/Detail/Detail?PublicationID=P20171127067")</f>
        <v>http://www.airitibooks.com/Detail/Detail?PublicationID=P20171127067</v>
      </c>
      <c r="H272" s="11"/>
      <c r="I272" s="11"/>
      <c r="J272" s="11"/>
    </row>
    <row r="273" spans="1:10" ht="21" customHeight="1" x14ac:dyDescent="0.25">
      <c r="A273" s="3" t="s">
        <v>831</v>
      </c>
      <c r="B273" s="1" t="s">
        <v>832</v>
      </c>
      <c r="C273" s="1" t="s">
        <v>833</v>
      </c>
      <c r="D273" s="1" t="s">
        <v>834</v>
      </c>
      <c r="E273" s="1" t="s">
        <v>459</v>
      </c>
      <c r="F273" s="1" t="s">
        <v>102</v>
      </c>
      <c r="G273" s="2" t="str">
        <f>HYPERLINK("http://www.airitibooks.com/Detail/Detail?PublicationID=P20171127074", "http://www.airitibooks.com/Detail/Detail?PublicationID=P20171127074")</f>
        <v>http://www.airitibooks.com/Detail/Detail?PublicationID=P20171127074</v>
      </c>
      <c r="H273" s="11"/>
      <c r="I273" s="11"/>
      <c r="J273" s="11"/>
    </row>
    <row r="274" spans="1:10" ht="21" customHeight="1" x14ac:dyDescent="0.25">
      <c r="A274" s="3" t="s">
        <v>835</v>
      </c>
      <c r="B274" s="1" t="s">
        <v>836</v>
      </c>
      <c r="C274" s="1" t="s">
        <v>713</v>
      </c>
      <c r="D274" s="1" t="s">
        <v>837</v>
      </c>
      <c r="E274" s="1" t="s">
        <v>715</v>
      </c>
      <c r="F274" s="1" t="s">
        <v>29</v>
      </c>
      <c r="G274" s="2" t="str">
        <f>HYPERLINK("http://www.airitibooks.com/Detail/Detail?PublicationID=P20171129015", "http://www.airitibooks.com/Detail/Detail?PublicationID=P20171129015")</f>
        <v>http://www.airitibooks.com/Detail/Detail?PublicationID=P20171129015</v>
      </c>
      <c r="H274" s="11"/>
      <c r="I274" s="11"/>
      <c r="J274" s="11"/>
    </row>
    <row r="275" spans="1:10" ht="21" customHeight="1" x14ac:dyDescent="0.25">
      <c r="A275" s="3" t="s">
        <v>838</v>
      </c>
      <c r="B275" s="1" t="s">
        <v>839</v>
      </c>
      <c r="C275" s="1" t="s">
        <v>713</v>
      </c>
      <c r="D275" s="1" t="s">
        <v>840</v>
      </c>
      <c r="E275" s="1" t="s">
        <v>715</v>
      </c>
      <c r="F275" s="1" t="s">
        <v>102</v>
      </c>
      <c r="G275" s="2" t="str">
        <f>HYPERLINK("http://www.airitibooks.com/Detail/Detail?PublicationID=P20171129018", "http://www.airitibooks.com/Detail/Detail?PublicationID=P20171129018")</f>
        <v>http://www.airitibooks.com/Detail/Detail?PublicationID=P20171129018</v>
      </c>
      <c r="H275" s="11"/>
      <c r="I275" s="11"/>
      <c r="J275" s="11"/>
    </row>
    <row r="276" spans="1:10" ht="38.25" customHeight="1" x14ac:dyDescent="0.25">
      <c r="A276" s="3" t="s">
        <v>841</v>
      </c>
      <c r="B276" s="1" t="s">
        <v>842</v>
      </c>
      <c r="C276" s="1" t="s">
        <v>130</v>
      </c>
      <c r="D276" s="1" t="s">
        <v>793</v>
      </c>
      <c r="E276" s="1" t="s">
        <v>107</v>
      </c>
      <c r="F276" s="1" t="s">
        <v>143</v>
      </c>
      <c r="G276" s="2" t="str">
        <f>HYPERLINK("http://www.airitibooks.com/Detail/Detail?PublicationID=P20171130025", "http://www.airitibooks.com/Detail/Detail?PublicationID=P20171130025")</f>
        <v>http://www.airitibooks.com/Detail/Detail?PublicationID=P20171130025</v>
      </c>
      <c r="H276" s="11"/>
      <c r="I276" s="11"/>
      <c r="J276" s="11"/>
    </row>
    <row r="277" spans="1:10" ht="38.25" customHeight="1" x14ac:dyDescent="0.25">
      <c r="A277" s="3" t="s">
        <v>843</v>
      </c>
      <c r="B277" s="1" t="s">
        <v>844</v>
      </c>
      <c r="C277" s="1" t="s">
        <v>130</v>
      </c>
      <c r="D277" s="1" t="s">
        <v>845</v>
      </c>
      <c r="E277" s="1" t="s">
        <v>107</v>
      </c>
      <c r="F277" s="1" t="s">
        <v>102</v>
      </c>
      <c r="G277" s="2" t="str">
        <f>HYPERLINK("http://www.airitibooks.com/Detail/Detail?PublicationID=P20171130027", "http://www.airitibooks.com/Detail/Detail?PublicationID=P20171130027")</f>
        <v>http://www.airitibooks.com/Detail/Detail?PublicationID=P20171130027</v>
      </c>
      <c r="H277" s="11"/>
      <c r="I277" s="11"/>
      <c r="J277" s="11"/>
    </row>
    <row r="278" spans="1:10" ht="39" customHeight="1" x14ac:dyDescent="0.25">
      <c r="A278" s="3" t="s">
        <v>846</v>
      </c>
      <c r="B278" s="1" t="s">
        <v>847</v>
      </c>
      <c r="C278" s="1" t="s">
        <v>130</v>
      </c>
      <c r="D278" s="1" t="s">
        <v>793</v>
      </c>
      <c r="E278" s="1" t="s">
        <v>107</v>
      </c>
      <c r="F278" s="1" t="s">
        <v>102</v>
      </c>
      <c r="G278" s="2" t="str">
        <f>HYPERLINK("http://www.airitibooks.com/Detail/Detail?PublicationID=P20171130028", "http://www.airitibooks.com/Detail/Detail?PublicationID=P20171130028")</f>
        <v>http://www.airitibooks.com/Detail/Detail?PublicationID=P20171130028</v>
      </c>
      <c r="H278" s="11"/>
      <c r="I278" s="11"/>
      <c r="J278" s="11"/>
    </row>
    <row r="279" spans="1:10" ht="21" customHeight="1" x14ac:dyDescent="0.25">
      <c r="A279" s="3" t="s">
        <v>848</v>
      </c>
      <c r="B279" s="1" t="s">
        <v>849</v>
      </c>
      <c r="C279" s="1" t="s">
        <v>850</v>
      </c>
      <c r="D279" s="1" t="s">
        <v>851</v>
      </c>
      <c r="E279" s="1" t="s">
        <v>459</v>
      </c>
      <c r="F279" s="1" t="s">
        <v>102</v>
      </c>
      <c r="G279" s="2" t="str">
        <f>HYPERLINK("http://www.airitibooks.com/Detail/Detail?PublicationID=P20180119003", "http://www.airitibooks.com/Detail/Detail?PublicationID=P20180119003")</f>
        <v>http://www.airitibooks.com/Detail/Detail?PublicationID=P20180119003</v>
      </c>
      <c r="H279" s="11"/>
      <c r="I279" s="11"/>
      <c r="J279" s="11"/>
    </row>
    <row r="280" spans="1:10" ht="39" customHeight="1" x14ac:dyDescent="0.25">
      <c r="A280" s="3" t="s">
        <v>852</v>
      </c>
      <c r="B280" s="1" t="s">
        <v>853</v>
      </c>
      <c r="C280" s="1" t="s">
        <v>850</v>
      </c>
      <c r="D280" s="1" t="s">
        <v>854</v>
      </c>
      <c r="E280" s="1" t="s">
        <v>459</v>
      </c>
      <c r="F280" s="1" t="s">
        <v>24</v>
      </c>
      <c r="G280" s="2" t="str">
        <f>HYPERLINK("http://www.airitibooks.com/Detail/Detail?PublicationID=P20180119004", "http://www.airitibooks.com/Detail/Detail?PublicationID=P20180119004")</f>
        <v>http://www.airitibooks.com/Detail/Detail?PublicationID=P20180119004</v>
      </c>
      <c r="H280" s="11"/>
      <c r="I280" s="11"/>
      <c r="J280" s="11"/>
    </row>
    <row r="281" spans="1:10" ht="37.5" customHeight="1" x14ac:dyDescent="0.25">
      <c r="A281" s="3" t="s">
        <v>855</v>
      </c>
      <c r="B281" s="1" t="s">
        <v>856</v>
      </c>
      <c r="C281" s="1" t="s">
        <v>850</v>
      </c>
      <c r="D281" s="1" t="s">
        <v>857</v>
      </c>
      <c r="E281" s="1" t="s">
        <v>459</v>
      </c>
      <c r="F281" s="1" t="s">
        <v>29</v>
      </c>
      <c r="G281" s="2" t="str">
        <f>HYPERLINK("http://www.airitibooks.com/Detail/Detail?PublicationID=P20180119011", "http://www.airitibooks.com/Detail/Detail?PublicationID=P20180119011")</f>
        <v>http://www.airitibooks.com/Detail/Detail?PublicationID=P20180119011</v>
      </c>
      <c r="H281" s="11"/>
      <c r="I281" s="11"/>
      <c r="J281" s="11"/>
    </row>
    <row r="282" spans="1:10" ht="37.5" customHeight="1" x14ac:dyDescent="0.25">
      <c r="A282" s="3" t="s">
        <v>858</v>
      </c>
      <c r="B282" s="1" t="s">
        <v>859</v>
      </c>
      <c r="C282" s="1" t="s">
        <v>850</v>
      </c>
      <c r="D282" s="1" t="s">
        <v>860</v>
      </c>
      <c r="E282" s="1" t="s">
        <v>459</v>
      </c>
      <c r="F282" s="1" t="s">
        <v>124</v>
      </c>
      <c r="G282" s="2" t="str">
        <f>HYPERLINK("http://www.airitibooks.com/Detail/Detail?PublicationID=P20180119013", "http://www.airitibooks.com/Detail/Detail?PublicationID=P20180119013")</f>
        <v>http://www.airitibooks.com/Detail/Detail?PublicationID=P20180119013</v>
      </c>
      <c r="H282" s="11"/>
      <c r="I282" s="11"/>
      <c r="J282" s="11"/>
    </row>
    <row r="283" spans="1:10" ht="36.75" customHeight="1" x14ac:dyDescent="0.25">
      <c r="A283" s="3" t="s">
        <v>861</v>
      </c>
      <c r="B283" s="1" t="s">
        <v>862</v>
      </c>
      <c r="C283" s="1" t="s">
        <v>863</v>
      </c>
      <c r="D283" s="1" t="s">
        <v>864</v>
      </c>
      <c r="E283" s="1" t="s">
        <v>459</v>
      </c>
      <c r="F283" s="1" t="s">
        <v>143</v>
      </c>
      <c r="G283" s="2" t="str">
        <f>HYPERLINK("http://www.airitibooks.com/Detail/Detail?PublicationID=P20180301021", "http://www.airitibooks.com/Detail/Detail?PublicationID=P20180301021")</f>
        <v>http://www.airitibooks.com/Detail/Detail?PublicationID=P20180301021</v>
      </c>
      <c r="H283" s="11"/>
      <c r="I283" s="11"/>
      <c r="J283" s="11"/>
    </row>
    <row r="284" spans="1:10" ht="21" customHeight="1" x14ac:dyDescent="0.25">
      <c r="A284" s="3" t="s">
        <v>865</v>
      </c>
      <c r="B284" s="1" t="s">
        <v>866</v>
      </c>
      <c r="C284" s="1" t="s">
        <v>37</v>
      </c>
      <c r="D284" s="1" t="s">
        <v>867</v>
      </c>
      <c r="E284" s="1" t="s">
        <v>101</v>
      </c>
      <c r="F284" s="1" t="s">
        <v>143</v>
      </c>
      <c r="G284" s="2" t="str">
        <f>HYPERLINK("http://www.airitibooks.com/Detail/Detail?PublicationID=P20180323071", "http://www.airitibooks.com/Detail/Detail?PublicationID=P20180323071")</f>
        <v>http://www.airitibooks.com/Detail/Detail?PublicationID=P20180323071</v>
      </c>
      <c r="H284" s="11"/>
      <c r="I284" s="11"/>
      <c r="J284" s="11"/>
    </row>
    <row r="285" spans="1:10" ht="21" customHeight="1" x14ac:dyDescent="0.25">
      <c r="A285" s="3" t="s">
        <v>868</v>
      </c>
      <c r="B285" s="1" t="s">
        <v>869</v>
      </c>
      <c r="C285" s="1" t="s">
        <v>37</v>
      </c>
      <c r="D285" s="1" t="s">
        <v>867</v>
      </c>
      <c r="E285" s="1" t="s">
        <v>107</v>
      </c>
      <c r="F285" s="1" t="s">
        <v>34</v>
      </c>
      <c r="G285" s="2" t="str">
        <f>HYPERLINK("http://www.airitibooks.com/Detail/Detail?PublicationID=P20180323072", "http://www.airitibooks.com/Detail/Detail?PublicationID=P20180323072")</f>
        <v>http://www.airitibooks.com/Detail/Detail?PublicationID=P20180323072</v>
      </c>
      <c r="H285" s="11"/>
      <c r="I285" s="11"/>
      <c r="J285" s="11"/>
    </row>
    <row r="286" spans="1:10" ht="21" customHeight="1" x14ac:dyDescent="0.25">
      <c r="A286" s="3" t="s">
        <v>870</v>
      </c>
      <c r="B286" s="1" t="s">
        <v>871</v>
      </c>
      <c r="C286" s="1" t="s">
        <v>37</v>
      </c>
      <c r="D286" s="1" t="s">
        <v>872</v>
      </c>
      <c r="E286" s="1" t="s">
        <v>107</v>
      </c>
      <c r="F286" s="1" t="s">
        <v>34</v>
      </c>
      <c r="G286" s="2" t="str">
        <f>HYPERLINK("http://www.airitibooks.com/Detail/Detail?PublicationID=P20180323073", "http://www.airitibooks.com/Detail/Detail?PublicationID=P20180323073")</f>
        <v>http://www.airitibooks.com/Detail/Detail?PublicationID=P20180323073</v>
      </c>
      <c r="H286" s="11"/>
      <c r="I286" s="11"/>
      <c r="J286" s="11"/>
    </row>
    <row r="287" spans="1:10" ht="34.5" customHeight="1" x14ac:dyDescent="0.25">
      <c r="A287" s="3" t="s">
        <v>873</v>
      </c>
      <c r="B287" s="1" t="s">
        <v>874</v>
      </c>
      <c r="C287" s="1" t="s">
        <v>37</v>
      </c>
      <c r="D287" s="1" t="s">
        <v>875</v>
      </c>
      <c r="E287" s="1" t="s">
        <v>101</v>
      </c>
      <c r="F287" s="1" t="s">
        <v>143</v>
      </c>
      <c r="G287" s="2" t="str">
        <f>HYPERLINK("http://www.airitibooks.com/Detail/Detail?PublicationID=P20180323074", "http://www.airitibooks.com/Detail/Detail?PublicationID=P20180323074")</f>
        <v>http://www.airitibooks.com/Detail/Detail?PublicationID=P20180323074</v>
      </c>
      <c r="H287" s="11"/>
      <c r="I287" s="11"/>
      <c r="J287" s="11"/>
    </row>
    <row r="288" spans="1:10" ht="21" customHeight="1" x14ac:dyDescent="0.25">
      <c r="A288" s="3" t="s">
        <v>876</v>
      </c>
      <c r="B288" s="1" t="s">
        <v>877</v>
      </c>
      <c r="C288" s="1" t="s">
        <v>37</v>
      </c>
      <c r="D288" s="1" t="s">
        <v>878</v>
      </c>
      <c r="E288" s="1" t="s">
        <v>107</v>
      </c>
      <c r="F288" s="1" t="s">
        <v>24</v>
      </c>
      <c r="G288" s="2" t="str">
        <f>HYPERLINK("http://www.airitibooks.com/Detail/Detail?PublicationID=P20180323075", "http://www.airitibooks.com/Detail/Detail?PublicationID=P20180323075")</f>
        <v>http://www.airitibooks.com/Detail/Detail?PublicationID=P20180323075</v>
      </c>
      <c r="H288" s="11"/>
      <c r="I288" s="11"/>
      <c r="J288" s="11"/>
    </row>
    <row r="289" spans="1:10" ht="39.75" customHeight="1" x14ac:dyDescent="0.25">
      <c r="A289" s="3" t="s">
        <v>879</v>
      </c>
      <c r="B289" s="1" t="s">
        <v>880</v>
      </c>
      <c r="C289" s="1" t="s">
        <v>37</v>
      </c>
      <c r="D289" s="1" t="s">
        <v>881</v>
      </c>
      <c r="E289" s="1" t="s">
        <v>263</v>
      </c>
      <c r="F289" s="1" t="s">
        <v>29</v>
      </c>
      <c r="G289" s="2" t="str">
        <f>HYPERLINK("http://www.airitibooks.com/Detail/Detail?PublicationID=P20180323078", "http://www.airitibooks.com/Detail/Detail?PublicationID=P20180323078")</f>
        <v>http://www.airitibooks.com/Detail/Detail?PublicationID=P20180323078</v>
      </c>
      <c r="H289" s="11"/>
      <c r="I289" s="11"/>
      <c r="J289" s="11"/>
    </row>
    <row r="290" spans="1:10" ht="21" customHeight="1" x14ac:dyDescent="0.25">
      <c r="A290" s="3" t="s">
        <v>882</v>
      </c>
      <c r="B290" s="1" t="s">
        <v>883</v>
      </c>
      <c r="C290" s="1" t="s">
        <v>37</v>
      </c>
      <c r="D290" s="1" t="s">
        <v>884</v>
      </c>
      <c r="E290" s="1" t="s">
        <v>107</v>
      </c>
      <c r="F290" s="1" t="s">
        <v>143</v>
      </c>
      <c r="G290" s="2" t="str">
        <f>HYPERLINK("http://www.airitibooks.com/Detail/Detail?PublicationID=P20180323081", "http://www.airitibooks.com/Detail/Detail?PublicationID=P20180323081")</f>
        <v>http://www.airitibooks.com/Detail/Detail?PublicationID=P20180323081</v>
      </c>
      <c r="H290" s="11"/>
      <c r="I290" s="11"/>
      <c r="J290" s="11"/>
    </row>
    <row r="291" spans="1:10" ht="21" customHeight="1" x14ac:dyDescent="0.25">
      <c r="A291" s="3" t="s">
        <v>885</v>
      </c>
      <c r="B291" s="1" t="s">
        <v>886</v>
      </c>
      <c r="C291" s="1" t="s">
        <v>37</v>
      </c>
      <c r="D291" s="1" t="s">
        <v>887</v>
      </c>
      <c r="E291" s="1" t="s">
        <v>18</v>
      </c>
      <c r="F291" s="1" t="s">
        <v>143</v>
      </c>
      <c r="G291" s="2" t="str">
        <f>HYPERLINK("http://www.airitibooks.com/Detail/Detail?PublicationID=P20180323082", "http://www.airitibooks.com/Detail/Detail?PublicationID=P20180323082")</f>
        <v>http://www.airitibooks.com/Detail/Detail?PublicationID=P20180323082</v>
      </c>
      <c r="H291" s="11"/>
      <c r="I291" s="11"/>
      <c r="J291" s="11"/>
    </row>
    <row r="292" spans="1:10" ht="37.5" customHeight="1" x14ac:dyDescent="0.25">
      <c r="A292" s="3" t="s">
        <v>888</v>
      </c>
      <c r="B292" s="1" t="s">
        <v>889</v>
      </c>
      <c r="C292" s="1" t="s">
        <v>713</v>
      </c>
      <c r="D292" s="1" t="s">
        <v>14</v>
      </c>
      <c r="E292" s="1" t="s">
        <v>715</v>
      </c>
      <c r="F292" s="1" t="s">
        <v>29</v>
      </c>
      <c r="G292" s="2" t="str">
        <f>HYPERLINK("http://www.airitibooks.com/Detail/Detail?PublicationID=P20180424006", "http://www.airitibooks.com/Detail/Detail?PublicationID=P20180424006")</f>
        <v>http://www.airitibooks.com/Detail/Detail?PublicationID=P20180424006</v>
      </c>
      <c r="H292" s="11"/>
      <c r="I292" s="11"/>
      <c r="J292" s="11"/>
    </row>
    <row r="293" spans="1:10" ht="21" customHeight="1" x14ac:dyDescent="0.25">
      <c r="A293" s="3" t="s">
        <v>890</v>
      </c>
      <c r="B293" s="1" t="s">
        <v>891</v>
      </c>
      <c r="C293" s="1" t="s">
        <v>713</v>
      </c>
      <c r="D293" s="1" t="s">
        <v>14</v>
      </c>
      <c r="E293" s="1" t="s">
        <v>715</v>
      </c>
      <c r="F293" s="1" t="s">
        <v>29</v>
      </c>
      <c r="G293" s="2" t="str">
        <f>HYPERLINK("http://www.airitibooks.com/Detail/Detail?PublicationID=P20180424017", "http://www.airitibooks.com/Detail/Detail?PublicationID=P20180424017")</f>
        <v>http://www.airitibooks.com/Detail/Detail?PublicationID=P20180424017</v>
      </c>
      <c r="H293" s="11"/>
      <c r="I293" s="11"/>
      <c r="J293" s="11"/>
    </row>
    <row r="294" spans="1:10" ht="31.5" customHeight="1" x14ac:dyDescent="0.25">
      <c r="A294" s="3" t="s">
        <v>892</v>
      </c>
      <c r="B294" s="1" t="s">
        <v>893</v>
      </c>
      <c r="C294" s="1" t="s">
        <v>713</v>
      </c>
      <c r="D294" s="1" t="s">
        <v>14</v>
      </c>
      <c r="E294" s="1" t="s">
        <v>715</v>
      </c>
      <c r="F294" s="1" t="s">
        <v>29</v>
      </c>
      <c r="G294" s="2" t="str">
        <f>HYPERLINK("http://www.airitibooks.com/Detail/Detail?PublicationID=P20180427048", "http://www.airitibooks.com/Detail/Detail?PublicationID=P20180427048")</f>
        <v>http://www.airitibooks.com/Detail/Detail?PublicationID=P20180427048</v>
      </c>
      <c r="H294" s="11"/>
      <c r="I294" s="11"/>
      <c r="J294" s="11"/>
    </row>
    <row r="295" spans="1:10" ht="21" customHeight="1" x14ac:dyDescent="0.25">
      <c r="A295" s="3" t="s">
        <v>894</v>
      </c>
      <c r="B295" s="1" t="s">
        <v>895</v>
      </c>
      <c r="C295" s="1" t="s">
        <v>713</v>
      </c>
      <c r="D295" s="1" t="s">
        <v>837</v>
      </c>
      <c r="E295" s="1" t="s">
        <v>715</v>
      </c>
      <c r="F295" s="1" t="s">
        <v>124</v>
      </c>
      <c r="G295" s="2" t="str">
        <f>HYPERLINK("http://www.airitibooks.com/Detail/Detail?PublicationID=P20180427053", "http://www.airitibooks.com/Detail/Detail?PublicationID=P20180427053")</f>
        <v>http://www.airitibooks.com/Detail/Detail?PublicationID=P20180427053</v>
      </c>
      <c r="H295" s="11"/>
      <c r="I295" s="11"/>
      <c r="J295" s="11"/>
    </row>
    <row r="296" spans="1:10" ht="21" customHeight="1" x14ac:dyDescent="0.25">
      <c r="A296" s="3" t="s">
        <v>896</v>
      </c>
      <c r="B296" s="1" t="s">
        <v>897</v>
      </c>
      <c r="C296" s="1" t="s">
        <v>713</v>
      </c>
      <c r="D296" s="1" t="s">
        <v>837</v>
      </c>
      <c r="E296" s="1" t="s">
        <v>715</v>
      </c>
      <c r="F296" s="1" t="s">
        <v>898</v>
      </c>
      <c r="G296" s="2" t="str">
        <f>HYPERLINK("http://www.airitibooks.com/Detail/Detail?PublicationID=P20180427054", "http://www.airitibooks.com/Detail/Detail?PublicationID=P20180427054")</f>
        <v>http://www.airitibooks.com/Detail/Detail?PublicationID=P20180427054</v>
      </c>
      <c r="H296" s="11"/>
      <c r="I296" s="11"/>
      <c r="J296" s="11"/>
    </row>
    <row r="297" spans="1:10" ht="21" customHeight="1" x14ac:dyDescent="0.25">
      <c r="A297" s="3" t="s">
        <v>899</v>
      </c>
      <c r="B297" s="1" t="s">
        <v>900</v>
      </c>
      <c r="C297" s="1" t="s">
        <v>713</v>
      </c>
      <c r="D297" s="1" t="s">
        <v>837</v>
      </c>
      <c r="E297" s="1" t="s">
        <v>715</v>
      </c>
      <c r="F297" s="1" t="s">
        <v>143</v>
      </c>
      <c r="G297" s="2" t="str">
        <f>HYPERLINK("http://www.airitibooks.com/Detail/Detail?PublicationID=P20180427055", "http://www.airitibooks.com/Detail/Detail?PublicationID=P20180427055")</f>
        <v>http://www.airitibooks.com/Detail/Detail?PublicationID=P20180427055</v>
      </c>
      <c r="H297" s="11"/>
      <c r="I297" s="11"/>
      <c r="J297" s="11"/>
    </row>
    <row r="298" spans="1:10" ht="21" customHeight="1" x14ac:dyDescent="0.25">
      <c r="A298" s="3" t="s">
        <v>901</v>
      </c>
      <c r="B298" s="1" t="s">
        <v>902</v>
      </c>
      <c r="C298" s="1" t="s">
        <v>713</v>
      </c>
      <c r="D298" s="1" t="s">
        <v>837</v>
      </c>
      <c r="E298" s="1" t="s">
        <v>715</v>
      </c>
      <c r="F298" s="1" t="s">
        <v>143</v>
      </c>
      <c r="G298" s="2" t="str">
        <f>HYPERLINK("http://www.airitibooks.com/Detail/Detail?PublicationID=P20180427056", "http://www.airitibooks.com/Detail/Detail?PublicationID=P20180427056")</f>
        <v>http://www.airitibooks.com/Detail/Detail?PublicationID=P20180427056</v>
      </c>
      <c r="H298" s="11"/>
      <c r="I298" s="11"/>
      <c r="J298" s="11"/>
    </row>
    <row r="299" spans="1:10" ht="21" customHeight="1" x14ac:dyDescent="0.25">
      <c r="A299" s="3" t="s">
        <v>903</v>
      </c>
      <c r="B299" s="1" t="s">
        <v>904</v>
      </c>
      <c r="C299" s="1" t="s">
        <v>713</v>
      </c>
      <c r="D299" s="1" t="s">
        <v>837</v>
      </c>
      <c r="E299" s="1" t="s">
        <v>715</v>
      </c>
      <c r="F299" s="1" t="s">
        <v>29</v>
      </c>
      <c r="G299" s="2" t="str">
        <f>HYPERLINK("http://www.airitibooks.com/Detail/Detail?PublicationID=P20180427057", "http://www.airitibooks.com/Detail/Detail?PublicationID=P20180427057")</f>
        <v>http://www.airitibooks.com/Detail/Detail?PublicationID=P20180427057</v>
      </c>
      <c r="H299" s="11"/>
      <c r="I299" s="11"/>
      <c r="J299" s="11"/>
    </row>
    <row r="300" spans="1:10" ht="21" customHeight="1" x14ac:dyDescent="0.25">
      <c r="A300" s="3" t="s">
        <v>905</v>
      </c>
      <c r="B300" s="1" t="s">
        <v>906</v>
      </c>
      <c r="C300" s="1" t="s">
        <v>713</v>
      </c>
      <c r="D300" s="1" t="s">
        <v>837</v>
      </c>
      <c r="E300" s="1" t="s">
        <v>715</v>
      </c>
      <c r="F300" s="1" t="s">
        <v>143</v>
      </c>
      <c r="G300" s="2" t="str">
        <f>HYPERLINK("http://www.airitibooks.com/Detail/Detail?PublicationID=P20180427058", "http://www.airitibooks.com/Detail/Detail?PublicationID=P20180427058")</f>
        <v>http://www.airitibooks.com/Detail/Detail?PublicationID=P20180427058</v>
      </c>
      <c r="H300" s="11"/>
      <c r="I300" s="11"/>
      <c r="J300" s="11"/>
    </row>
    <row r="301" spans="1:10" ht="21" customHeight="1" x14ac:dyDescent="0.25">
      <c r="A301" s="3" t="s">
        <v>907</v>
      </c>
      <c r="B301" s="1" t="s">
        <v>908</v>
      </c>
      <c r="C301" s="1" t="s">
        <v>713</v>
      </c>
      <c r="D301" s="1" t="s">
        <v>837</v>
      </c>
      <c r="E301" s="1" t="s">
        <v>715</v>
      </c>
      <c r="F301" s="1" t="s">
        <v>143</v>
      </c>
      <c r="G301" s="2" t="str">
        <f>HYPERLINK("http://www.airitibooks.com/Detail/Detail?PublicationID=P20180427059", "http://www.airitibooks.com/Detail/Detail?PublicationID=P20180427059")</f>
        <v>http://www.airitibooks.com/Detail/Detail?PublicationID=P20180427059</v>
      </c>
      <c r="H301" s="11"/>
      <c r="I301" s="11"/>
      <c r="J301" s="11"/>
    </row>
    <row r="302" spans="1:10" ht="21" customHeight="1" x14ac:dyDescent="0.25">
      <c r="A302" s="3" t="s">
        <v>909</v>
      </c>
      <c r="B302" s="1" t="s">
        <v>910</v>
      </c>
      <c r="C302" s="1" t="s">
        <v>713</v>
      </c>
      <c r="D302" s="1" t="s">
        <v>837</v>
      </c>
      <c r="E302" s="1" t="s">
        <v>715</v>
      </c>
      <c r="F302" s="1" t="s">
        <v>124</v>
      </c>
      <c r="G302" s="2" t="str">
        <f>HYPERLINK("http://www.airitibooks.com/Detail/Detail?PublicationID=P20180427060", "http://www.airitibooks.com/Detail/Detail?PublicationID=P20180427060")</f>
        <v>http://www.airitibooks.com/Detail/Detail?PublicationID=P20180427060</v>
      </c>
      <c r="H302" s="11"/>
      <c r="I302" s="11"/>
      <c r="J302" s="11"/>
    </row>
    <row r="303" spans="1:10" ht="36.75" customHeight="1" x14ac:dyDescent="0.25">
      <c r="A303" s="3" t="s">
        <v>911</v>
      </c>
      <c r="B303" s="1" t="s">
        <v>912</v>
      </c>
      <c r="C303" s="1" t="s">
        <v>713</v>
      </c>
      <c r="D303" s="1" t="s">
        <v>913</v>
      </c>
      <c r="E303" s="1" t="s">
        <v>715</v>
      </c>
      <c r="F303" s="1" t="s">
        <v>29</v>
      </c>
      <c r="G303" s="2" t="str">
        <f>HYPERLINK("http://www.airitibooks.com/Detail/Detail?PublicationID=P20180427062", "http://www.airitibooks.com/Detail/Detail?PublicationID=P20180427062")</f>
        <v>http://www.airitibooks.com/Detail/Detail?PublicationID=P20180427062</v>
      </c>
      <c r="H303" s="11"/>
      <c r="I303" s="11"/>
      <c r="J303" s="11"/>
    </row>
    <row r="304" spans="1:10" ht="21" customHeight="1" x14ac:dyDescent="0.25">
      <c r="A304" s="3" t="s">
        <v>914</v>
      </c>
      <c r="B304" s="1" t="s">
        <v>915</v>
      </c>
      <c r="C304" s="1" t="s">
        <v>713</v>
      </c>
      <c r="D304" s="1" t="s">
        <v>837</v>
      </c>
      <c r="E304" s="1" t="s">
        <v>459</v>
      </c>
      <c r="F304" s="1" t="s">
        <v>24</v>
      </c>
      <c r="G304" s="2" t="str">
        <f>HYPERLINK("http://www.airitibooks.com/Detail/Detail?PublicationID=P20180521027", "http://www.airitibooks.com/Detail/Detail?PublicationID=P20180521027")</f>
        <v>http://www.airitibooks.com/Detail/Detail?PublicationID=P20180521027</v>
      </c>
      <c r="H304" s="11"/>
      <c r="I304" s="11"/>
      <c r="J304" s="11"/>
    </row>
  </sheetData>
  <phoneticPr fontId="18" type="noConversion"/>
  <pageMargins left="0.75" right="0.75" top="1" bottom="1" header="0.5" footer="0.5"/>
  <pageSetup paperSize="9" scale="61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2018 逢甲聯盟贈品-友好高中300本</vt:lpstr>
      <vt:lpstr>'2018 逢甲聯盟贈品-友好高中300本'!Print_Area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A00789</dc:creator>
  <cp:lastModifiedBy>admin</cp:lastModifiedBy>
  <cp:lastPrinted>2018-09-27T05:38:49Z</cp:lastPrinted>
  <dcterms:created xsi:type="dcterms:W3CDTF">2014-09-30T03:25:05Z</dcterms:created>
  <dcterms:modified xsi:type="dcterms:W3CDTF">2018-10-03T23:29:59Z</dcterms:modified>
</cp:coreProperties>
</file>